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ourací a stavební p..." sheetId="2" r:id="rId2"/>
    <sheet name="02 - Zdravotechnika" sheetId="3" r:id="rId3"/>
    <sheet name="03 - Vytápění" sheetId="4" r:id="rId4"/>
    <sheet name="04 - Elektroinstalace" sheetId="5" r:id="rId5"/>
    <sheet name="09 - Vedlejší rozpočtové 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'01 - Bourací a stavební p...'!$C$135:$K$552</definedName>
    <definedName name="_xlnm.Print_Area" localSheetId="1">'01 - Bourací a stavební p...'!$C$4:$J$76,'01 - Bourací a stavební p...'!$C$82:$J$117,'01 - Bourací a stavební p...'!$C$123:$J$552</definedName>
    <definedName name="_xlnm.Print_Titles" localSheetId="1">'01 - Bourací a stavební p...'!$135:$135</definedName>
    <definedName name="_xlnm._FilterDatabase" localSheetId="2" hidden="1">'02 - Zdravotechnika'!$C$122:$K$186</definedName>
    <definedName name="_xlnm.Print_Area" localSheetId="2">'02 - Zdravotechnika'!$C$4:$J$76,'02 - Zdravotechnika'!$C$82:$J$104,'02 - Zdravotechnika'!$C$110:$J$186</definedName>
    <definedName name="_xlnm.Print_Titles" localSheetId="2">'02 - Zdravotechnika'!$122:$122</definedName>
    <definedName name="_xlnm._FilterDatabase" localSheetId="3" hidden="1">'03 - Vytápění'!$C$122:$K$175</definedName>
    <definedName name="_xlnm.Print_Area" localSheetId="3">'03 - Vytápění'!$C$4:$J$76,'03 - Vytápění'!$C$82:$J$104,'03 - Vytápění'!$C$110:$J$175</definedName>
    <definedName name="_xlnm.Print_Titles" localSheetId="3">'03 - Vytápění'!$122:$122</definedName>
    <definedName name="_xlnm._FilterDatabase" localSheetId="4" hidden="1">'04 - Elektroinstalace'!$C$119:$K$193</definedName>
    <definedName name="_xlnm.Print_Area" localSheetId="4">'04 - Elektroinstalace'!$C$4:$J$76,'04 - Elektroinstalace'!$C$82:$J$101,'04 - Elektroinstalace'!$C$107:$J$193</definedName>
    <definedName name="_xlnm.Print_Titles" localSheetId="4">'04 - Elektroinstalace'!$119:$119</definedName>
    <definedName name="_xlnm._FilterDatabase" localSheetId="5" hidden="1">'09 - Vedlejší rozpočtové ...'!$C$121:$K$134</definedName>
    <definedName name="_xlnm.Print_Area" localSheetId="5">'09 - Vedlejší rozpočtové ...'!$C$4:$J$76,'09 - Vedlejší rozpočtové ...'!$C$82:$J$103,'09 - Vedlejší rozpočtové ...'!$C$109:$J$134</definedName>
    <definedName name="_xlnm.Print_Titles" localSheetId="5">'09 - Vedlejší rozpočtové ...'!$121:$121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34"/>
  <c r="BH134"/>
  <c r="BG134"/>
  <c r="BF134"/>
  <c r="T134"/>
  <c r="T133"/>
  <c r="R134"/>
  <c r="R133"/>
  <c r="P134"/>
  <c r="P133"/>
  <c r="BI132"/>
  <c r="BH132"/>
  <c r="BG132"/>
  <c r="BF132"/>
  <c r="T132"/>
  <c r="T131"/>
  <c r="R132"/>
  <c r="R131"/>
  <c r="P132"/>
  <c r="P131"/>
  <c r="BI130"/>
  <c r="BH130"/>
  <c r="BG130"/>
  <c r="BF130"/>
  <c r="T130"/>
  <c r="T129"/>
  <c r="R130"/>
  <c r="R129"/>
  <c r="P130"/>
  <c r="P129"/>
  <c r="BI128"/>
  <c r="BH128"/>
  <c r="BG128"/>
  <c r="BF128"/>
  <c r="T128"/>
  <c r="T127"/>
  <c r="R128"/>
  <c r="R127"/>
  <c r="P128"/>
  <c r="P127"/>
  <c r="BI126"/>
  <c r="BH126"/>
  <c r="BG126"/>
  <c r="BF126"/>
  <c r="T126"/>
  <c r="R126"/>
  <c r="P126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92"/>
  <c r="J17"/>
  <c r="J12"/>
  <c r="J89"/>
  <c r="E7"/>
  <c r="E112"/>
  <c i="5" r="J37"/>
  <c r="J36"/>
  <c i="1" r="AY98"/>
  <c i="5" r="J35"/>
  <c i="1" r="AX98"/>
  <c i="5"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92"/>
  <c r="J23"/>
  <c r="J18"/>
  <c r="E18"/>
  <c r="F117"/>
  <c r="J17"/>
  <c r="J12"/>
  <c r="J114"/>
  <c r="E7"/>
  <c r="E110"/>
  <c i="4" r="J37"/>
  <c r="J36"/>
  <c i="1" r="AY97"/>
  <c i="4" r="J35"/>
  <c i="1" r="AX97"/>
  <c i="4"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92"/>
  <c r="J23"/>
  <c r="J18"/>
  <c r="E18"/>
  <c r="F120"/>
  <c r="J17"/>
  <c r="J12"/>
  <c r="J117"/>
  <c r="E7"/>
  <c r="E113"/>
  <c i="3" r="J37"/>
  <c r="J36"/>
  <c i="1" r="AY96"/>
  <c i="3" r="J35"/>
  <c i="1" r="AX96"/>
  <c i="3"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120"/>
  <c r="J23"/>
  <c r="J18"/>
  <c r="E18"/>
  <c r="F120"/>
  <c r="J17"/>
  <c r="J12"/>
  <c r="J117"/>
  <c r="E7"/>
  <c r="E85"/>
  <c i="2" r="J37"/>
  <c r="J36"/>
  <c i="1" r="AY95"/>
  <c i="2" r="J35"/>
  <c i="1" r="AX95"/>
  <c i="2" r="BI535"/>
  <c r="BH535"/>
  <c r="BG535"/>
  <c r="BF535"/>
  <c r="T535"/>
  <c r="T534"/>
  <c r="R535"/>
  <c r="R534"/>
  <c r="P535"/>
  <c r="P534"/>
  <c r="BI528"/>
  <c r="BH528"/>
  <c r="BG528"/>
  <c r="BF528"/>
  <c r="T528"/>
  <c r="R528"/>
  <c r="P528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4"/>
  <c r="BH514"/>
  <c r="BG514"/>
  <c r="BF514"/>
  <c r="T514"/>
  <c r="R514"/>
  <c r="P514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4"/>
  <c r="BH504"/>
  <c r="BG504"/>
  <c r="BF504"/>
  <c r="T504"/>
  <c r="R504"/>
  <c r="P504"/>
  <c r="BI503"/>
  <c r="BH503"/>
  <c r="BG503"/>
  <c r="BF503"/>
  <c r="T503"/>
  <c r="R503"/>
  <c r="P503"/>
  <c r="BI498"/>
  <c r="BH498"/>
  <c r="BG498"/>
  <c r="BF498"/>
  <c r="T498"/>
  <c r="R498"/>
  <c r="P498"/>
  <c r="BI496"/>
  <c r="BH496"/>
  <c r="BG496"/>
  <c r="BF496"/>
  <c r="T496"/>
  <c r="R496"/>
  <c r="P496"/>
  <c r="BI489"/>
  <c r="BH489"/>
  <c r="BG489"/>
  <c r="BF489"/>
  <c r="T489"/>
  <c r="R489"/>
  <c r="P489"/>
  <c r="BI487"/>
  <c r="BH487"/>
  <c r="BG487"/>
  <c r="BF487"/>
  <c r="T487"/>
  <c r="R487"/>
  <c r="P487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79"/>
  <c r="BH479"/>
  <c r="BG479"/>
  <c r="BF479"/>
  <c r="T479"/>
  <c r="R479"/>
  <c r="P479"/>
  <c r="BI474"/>
  <c r="BH474"/>
  <c r="BG474"/>
  <c r="BF474"/>
  <c r="T474"/>
  <c r="R474"/>
  <c r="P474"/>
  <c r="BI473"/>
  <c r="BH473"/>
  <c r="BG473"/>
  <c r="BF473"/>
  <c r="T473"/>
  <c r="R473"/>
  <c r="P473"/>
  <c r="BI469"/>
  <c r="BH469"/>
  <c r="BG469"/>
  <c r="BF469"/>
  <c r="T469"/>
  <c r="R469"/>
  <c r="P469"/>
  <c r="BI467"/>
  <c r="BH467"/>
  <c r="BG467"/>
  <c r="BF467"/>
  <c r="T467"/>
  <c r="R467"/>
  <c r="P467"/>
  <c r="BI461"/>
  <c r="BH461"/>
  <c r="BG461"/>
  <c r="BF461"/>
  <c r="T461"/>
  <c r="R461"/>
  <c r="P461"/>
  <c r="BI457"/>
  <c r="BH457"/>
  <c r="BG457"/>
  <c r="BF457"/>
  <c r="T457"/>
  <c r="R457"/>
  <c r="P457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4"/>
  <c r="BH444"/>
  <c r="BG444"/>
  <c r="BF444"/>
  <c r="T444"/>
  <c r="R444"/>
  <c r="P444"/>
  <c r="BI442"/>
  <c r="BH442"/>
  <c r="BG442"/>
  <c r="BF442"/>
  <c r="T442"/>
  <c r="R442"/>
  <c r="P442"/>
  <c r="BI441"/>
  <c r="BH441"/>
  <c r="BG441"/>
  <c r="BF441"/>
  <c r="T441"/>
  <c r="R441"/>
  <c r="P441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0"/>
  <c r="BH430"/>
  <c r="BG430"/>
  <c r="BF430"/>
  <c r="T430"/>
  <c r="R430"/>
  <c r="P430"/>
  <c r="BI427"/>
  <c r="BH427"/>
  <c r="BG427"/>
  <c r="BF427"/>
  <c r="T427"/>
  <c r="R427"/>
  <c r="P427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4"/>
  <c r="BH414"/>
  <c r="BG414"/>
  <c r="BF414"/>
  <c r="T414"/>
  <c r="R414"/>
  <c r="P414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9"/>
  <c r="BH399"/>
  <c r="BG399"/>
  <c r="BF399"/>
  <c r="T399"/>
  <c r="R399"/>
  <c r="P399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4"/>
  <c r="BH384"/>
  <c r="BG384"/>
  <c r="BF384"/>
  <c r="T384"/>
  <c r="R384"/>
  <c r="P384"/>
  <c r="BI379"/>
  <c r="BH379"/>
  <c r="BG379"/>
  <c r="BF379"/>
  <c r="T379"/>
  <c r="R379"/>
  <c r="P379"/>
  <c r="BI375"/>
  <c r="BH375"/>
  <c r="BG375"/>
  <c r="BF375"/>
  <c r="T375"/>
  <c r="R375"/>
  <c r="P375"/>
  <c r="BI372"/>
  <c r="BH372"/>
  <c r="BG372"/>
  <c r="BF372"/>
  <c r="T372"/>
  <c r="R372"/>
  <c r="P372"/>
  <c r="BI368"/>
  <c r="BH368"/>
  <c r="BG368"/>
  <c r="BF368"/>
  <c r="T368"/>
  <c r="R368"/>
  <c r="P368"/>
  <c r="BI366"/>
  <c r="BH366"/>
  <c r="BG366"/>
  <c r="BF366"/>
  <c r="T366"/>
  <c r="R366"/>
  <c r="P366"/>
  <c r="BI365"/>
  <c r="BH365"/>
  <c r="BG365"/>
  <c r="BF365"/>
  <c r="T365"/>
  <c r="R365"/>
  <c r="P365"/>
  <c r="BI362"/>
  <c r="BH362"/>
  <c r="BG362"/>
  <c r="BF362"/>
  <c r="T362"/>
  <c r="R362"/>
  <c r="P362"/>
  <c r="BI334"/>
  <c r="BH334"/>
  <c r="BG334"/>
  <c r="BF334"/>
  <c r="T334"/>
  <c r="R334"/>
  <c r="P334"/>
  <c r="BI333"/>
  <c r="BH333"/>
  <c r="BG333"/>
  <c r="BF333"/>
  <c r="T333"/>
  <c r="R333"/>
  <c r="P333"/>
  <c r="BI328"/>
  <c r="BH328"/>
  <c r="BG328"/>
  <c r="BF328"/>
  <c r="T328"/>
  <c r="R328"/>
  <c r="P328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0"/>
  <c r="BH310"/>
  <c r="BG310"/>
  <c r="BF310"/>
  <c r="T310"/>
  <c r="R310"/>
  <c r="P310"/>
  <c r="BI303"/>
  <c r="BH303"/>
  <c r="BG303"/>
  <c r="BF303"/>
  <c r="T303"/>
  <c r="R303"/>
  <c r="P303"/>
  <c r="BI298"/>
  <c r="BH298"/>
  <c r="BG298"/>
  <c r="BF298"/>
  <c r="T298"/>
  <c r="R298"/>
  <c r="P298"/>
  <c r="BI292"/>
  <c r="BH292"/>
  <c r="BG292"/>
  <c r="BF292"/>
  <c r="T292"/>
  <c r="R292"/>
  <c r="P292"/>
  <c r="BI288"/>
  <c r="BH288"/>
  <c r="BG288"/>
  <c r="BF288"/>
  <c r="T288"/>
  <c r="R288"/>
  <c r="P288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R222"/>
  <c r="P222"/>
  <c r="BI218"/>
  <c r="BH218"/>
  <c r="BG218"/>
  <c r="BF218"/>
  <c r="T218"/>
  <c r="R218"/>
  <c r="P218"/>
  <c r="BI216"/>
  <c r="BH216"/>
  <c r="BG216"/>
  <c r="BF216"/>
  <c r="T216"/>
  <c r="R216"/>
  <c r="P216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T172"/>
  <c r="R173"/>
  <c r="R172"/>
  <c r="P173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T138"/>
  <c r="R139"/>
  <c r="R138"/>
  <c r="P139"/>
  <c r="P138"/>
  <c r="J132"/>
  <c r="F132"/>
  <c r="F130"/>
  <c r="E128"/>
  <c r="J91"/>
  <c r="F91"/>
  <c r="F89"/>
  <c r="E87"/>
  <c r="J24"/>
  <c r="E24"/>
  <c r="J133"/>
  <c r="J23"/>
  <c r="J18"/>
  <c r="E18"/>
  <c r="F133"/>
  <c r="J17"/>
  <c r="J12"/>
  <c r="J130"/>
  <c r="E7"/>
  <c r="E126"/>
  <c i="1" r="L90"/>
  <c r="AM90"/>
  <c r="AM89"/>
  <c r="L89"/>
  <c r="AM87"/>
  <c r="L87"/>
  <c r="L85"/>
  <c r="L84"/>
  <c i="2" r="BK528"/>
  <c r="J509"/>
  <c r="J483"/>
  <c r="BK451"/>
  <c r="J362"/>
  <c r="BK171"/>
  <c i="1" r="AS94"/>
  <c i="2" r="J278"/>
  <c r="J147"/>
  <c r="J489"/>
  <c r="BK473"/>
  <c r="J416"/>
  <c r="J281"/>
  <c r="J503"/>
  <c r="BK487"/>
  <c r="J442"/>
  <c r="BK399"/>
  <c r="J452"/>
  <c r="J419"/>
  <c r="BK372"/>
  <c r="J288"/>
  <c r="J392"/>
  <c r="J151"/>
  <c r="BK444"/>
  <c r="J430"/>
  <c r="J379"/>
  <c r="BK285"/>
  <c r="BK173"/>
  <c r="J210"/>
  <c r="J244"/>
  <c r="BK281"/>
  <c r="BK239"/>
  <c r="BK210"/>
  <c r="BK194"/>
  <c i="3" r="J150"/>
  <c r="BK127"/>
  <c r="J140"/>
  <c r="J169"/>
  <c r="BK184"/>
  <c r="J126"/>
  <c r="BK169"/>
  <c r="J161"/>
  <c r="BK133"/>
  <c r="BK165"/>
  <c r="J137"/>
  <c r="J178"/>
  <c r="BK128"/>
  <c r="J172"/>
  <c i="4" r="J165"/>
  <c r="BK170"/>
  <c r="BK144"/>
  <c r="BK163"/>
  <c r="J172"/>
  <c r="BK142"/>
  <c r="J156"/>
  <c r="J155"/>
  <c r="BK137"/>
  <c r="J150"/>
  <c r="J146"/>
  <c r="J140"/>
  <c i="5" r="J132"/>
  <c r="BK182"/>
  <c r="J151"/>
  <c r="BK136"/>
  <c r="J186"/>
  <c r="J141"/>
  <c r="BK169"/>
  <c r="J193"/>
  <c r="J156"/>
  <c r="J175"/>
  <c r="BK160"/>
  <c r="J164"/>
  <c r="J140"/>
  <c r="BK128"/>
  <c r="BK152"/>
  <c r="BK156"/>
  <c r="BK130"/>
  <c i="6" r="BK126"/>
  <c i="2" r="BK520"/>
  <c r="J504"/>
  <c r="BK457"/>
  <c r="J399"/>
  <c r="J202"/>
  <c r="BK154"/>
  <c r="J517"/>
  <c r="J366"/>
  <c r="J200"/>
  <c r="J506"/>
  <c r="J481"/>
  <c r="J404"/>
  <c r="BK310"/>
  <c r="J498"/>
  <c r="BK447"/>
  <c r="BK454"/>
  <c r="BK416"/>
  <c r="BK317"/>
  <c r="J181"/>
  <c r="BK147"/>
  <c r="J242"/>
  <c r="BK207"/>
  <c r="J149"/>
  <c i="3" r="BK153"/>
  <c r="BK164"/>
  <c r="J165"/>
  <c r="J134"/>
  <c r="J147"/>
  <c r="J152"/>
  <c r="J170"/>
  <c r="J149"/>
  <c r="BK126"/>
  <c r="BK136"/>
  <c r="BK158"/>
  <c r="J145"/>
  <c i="4" r="J151"/>
  <c r="BK146"/>
  <c r="BK156"/>
  <c r="J159"/>
  <c r="J130"/>
  <c r="BK174"/>
  <c r="BK161"/>
  <c r="BK153"/>
  <c r="BK138"/>
  <c i="5" r="J182"/>
  <c r="BK166"/>
  <c r="BK181"/>
  <c r="J137"/>
  <c r="J158"/>
  <c r="J170"/>
  <c r="BK150"/>
  <c r="BK137"/>
  <c r="BK133"/>
  <c r="J126"/>
  <c r="BK174"/>
  <c r="BK140"/>
  <c i="6" r="J126"/>
  <c i="2" r="J535"/>
  <c r="BK514"/>
  <c r="BK507"/>
  <c r="BK419"/>
  <c r="BK248"/>
  <c r="BK170"/>
  <c r="J521"/>
  <c r="J473"/>
  <c r="BK292"/>
  <c r="BK168"/>
  <c r="BK498"/>
  <c r="J479"/>
  <c r="J444"/>
  <c r="J320"/>
  <c r="J173"/>
  <c r="BK481"/>
  <c r="J434"/>
  <c r="J389"/>
  <c r="J160"/>
  <c r="J394"/>
  <c r="J368"/>
  <c r="BK243"/>
  <c r="J407"/>
  <c r="BK200"/>
  <c r="BK452"/>
  <c r="BK414"/>
  <c r="BK362"/>
  <c r="J314"/>
  <c r="J179"/>
  <c r="J334"/>
  <c r="BK205"/>
  <c r="BK149"/>
  <c r="BK246"/>
  <c r="J207"/>
  <c r="J246"/>
  <c r="J230"/>
  <c r="BK151"/>
  <c i="3" r="J168"/>
  <c r="BK171"/>
  <c r="BK167"/>
  <c r="J164"/>
  <c r="J130"/>
  <c r="BK177"/>
  <c r="J186"/>
  <c r="J146"/>
  <c r="BK174"/>
  <c r="BK147"/>
  <c r="J144"/>
  <c r="BK135"/>
  <c r="J160"/>
  <c r="J153"/>
  <c i="4" r="J162"/>
  <c r="BK175"/>
  <c r="J158"/>
  <c r="J131"/>
  <c r="J161"/>
  <c r="J175"/>
  <c r="J147"/>
  <c r="BK128"/>
  <c r="BK139"/>
  <c r="J149"/>
  <c r="BK134"/>
  <c r="BK131"/>
  <c i="5" r="BK145"/>
  <c r="J143"/>
  <c r="J157"/>
  <c r="J127"/>
  <c r="J163"/>
  <c r="J129"/>
  <c r="BK190"/>
  <c r="J131"/>
  <c r="BK167"/>
  <c r="BK178"/>
  <c r="J161"/>
  <c r="BK132"/>
  <c r="BK176"/>
  <c r="J180"/>
  <c r="J169"/>
  <c r="BK127"/>
  <c i="6" r="J130"/>
  <c i="2" r="BK521"/>
  <c r="J508"/>
  <c r="J474"/>
  <c r="BK379"/>
  <c r="J188"/>
  <c r="BK153"/>
  <c r="J518"/>
  <c r="BK479"/>
  <c r="BK298"/>
  <c r="J194"/>
  <c r="BK504"/>
  <c r="BK474"/>
  <c r="BK449"/>
  <c r="J375"/>
  <c r="BK216"/>
  <c r="BK469"/>
  <c r="BK407"/>
  <c r="BK368"/>
  <c r="J144"/>
  <c r="BK432"/>
  <c r="BK391"/>
  <c r="BK278"/>
  <c r="BK235"/>
  <c r="BK179"/>
  <c r="J447"/>
  <c r="J433"/>
  <c r="J372"/>
  <c r="BK228"/>
  <c r="J248"/>
  <c r="J212"/>
  <c r="J245"/>
  <c r="BK157"/>
  <c r="J205"/>
  <c i="3" r="J173"/>
  <c r="J129"/>
  <c r="J177"/>
  <c r="BK145"/>
  <c r="J185"/>
  <c r="J158"/>
  <c r="BK160"/>
  <c r="J167"/>
  <c r="J151"/>
  <c r="BK186"/>
  <c r="BK148"/>
  <c r="BK131"/>
  <c r="BK130"/>
  <c r="J154"/>
  <c i="4" r="J141"/>
  <c r="BK172"/>
  <c r="J127"/>
  <c r="J174"/>
  <c r="BK159"/>
  <c i="5" r="J192"/>
  <c r="BK186"/>
  <c r="J178"/>
  <c r="BK147"/>
  <c r="J124"/>
  <c r="BK183"/>
  <c r="J148"/>
  <c r="J128"/>
  <c r="J135"/>
  <c r="BK170"/>
  <c r="J165"/>
  <c r="J138"/>
  <c r="BK125"/>
  <c r="BK172"/>
  <c r="BK126"/>
  <c r="BK165"/>
  <c r="BK141"/>
  <c i="6" r="BK134"/>
  <c i="2" r="BK517"/>
  <c r="BK506"/>
  <c r="BK430"/>
  <c r="BK245"/>
  <c r="J157"/>
  <c r="J520"/>
  <c r="BK401"/>
  <c r="J228"/>
  <c r="J507"/>
  <c r="J487"/>
  <c r="BK441"/>
  <c r="J333"/>
  <c r="J191"/>
  <c r="BK483"/>
  <c r="J435"/>
  <c r="BK384"/>
  <c r="BK161"/>
  <c r="J449"/>
  <c r="BK392"/>
  <c r="BK320"/>
  <c r="J391"/>
  <c r="BK162"/>
  <c r="J441"/>
  <c r="BK394"/>
  <c r="BK328"/>
  <c r="BK237"/>
  <c r="J168"/>
  <c r="J216"/>
  <c r="BK176"/>
  <c r="BK230"/>
  <c r="BK197"/>
  <c r="J170"/>
  <c r="BK181"/>
  <c r="BK166"/>
  <c i="3" r="J143"/>
  <c r="BK182"/>
  <c r="J171"/>
  <c r="J141"/>
  <c r="BK162"/>
  <c r="BK156"/>
  <c r="J156"/>
  <c r="J184"/>
  <c r="J135"/>
  <c r="J155"/>
  <c r="J133"/>
  <c r="BK140"/>
  <c r="BK175"/>
  <c r="BK168"/>
  <c r="BK129"/>
  <c i="4" r="BK135"/>
  <c r="J153"/>
  <c r="J166"/>
  <c r="J137"/>
  <c r="J148"/>
  <c r="BK158"/>
  <c r="BK173"/>
  <c r="J129"/>
  <c r="BK166"/>
  <c r="BK133"/>
  <c r="J164"/>
  <c i="5" r="BK193"/>
  <c r="BK163"/>
  <c r="J176"/>
  <c r="J139"/>
  <c r="J188"/>
  <c r="J154"/>
  <c r="BK154"/>
  <c r="BK151"/>
  <c r="BK192"/>
  <c r="J190"/>
  <c r="BK177"/>
  <c r="J134"/>
  <c r="J189"/>
  <c r="BK142"/>
  <c r="J166"/>
  <c r="BK157"/>
  <c i="6" r="J125"/>
  <c i="2" r="BK516"/>
  <c r="BK508"/>
  <c r="BK435"/>
  <c r="BK366"/>
  <c r="J453"/>
  <c r="J328"/>
  <c r="J166"/>
  <c r="BK467"/>
  <c r="J414"/>
  <c r="J303"/>
  <c r="BK461"/>
  <c r="BK410"/>
  <c r="BK334"/>
  <c r="J436"/>
  <c r="BK139"/>
  <c r="BK437"/>
  <c r="BK393"/>
  <c r="J250"/>
  <c r="BK159"/>
  <c r="BK167"/>
  <c r="BK390"/>
  <c r="BK183"/>
  <c i="3" r="BK152"/>
  <c r="J174"/>
  <c r="J136"/>
  <c r="BK139"/>
  <c r="J128"/>
  <c r="J139"/>
  <c r="J162"/>
  <c r="BK154"/>
  <c r="J138"/>
  <c r="BK141"/>
  <c r="J127"/>
  <c r="BK163"/>
  <c i="4" r="J163"/>
  <c r="BK147"/>
  <c r="BK130"/>
  <c r="BK152"/>
  <c r="J128"/>
  <c r="J136"/>
  <c r="BK165"/>
  <c r="BK171"/>
  <c r="BK141"/>
  <c i="5" r="J146"/>
  <c r="BK124"/>
  <c r="BK158"/>
  <c r="J123"/>
  <c r="BK164"/>
  <c r="J133"/>
  <c r="BK143"/>
  <c r="J136"/>
  <c r="BK162"/>
  <c r="BK139"/>
  <c r="J149"/>
  <c r="BK180"/>
  <c r="BK175"/>
  <c r="J152"/>
  <c i="6" r="J128"/>
  <c r="BK128"/>
  <c i="2" r="BK535"/>
  <c r="J514"/>
  <c r="BK496"/>
  <c r="BK453"/>
  <c r="J393"/>
  <c r="J235"/>
  <c r="J528"/>
  <c r="J432"/>
  <c r="BK288"/>
  <c r="J162"/>
  <c r="BK484"/>
  <c r="J454"/>
  <c r="BK427"/>
  <c r="BK323"/>
  <c r="J167"/>
  <c r="J482"/>
  <c r="J438"/>
  <c r="J395"/>
  <c r="J159"/>
  <c r="BK395"/>
  <c r="BK375"/>
  <c r="J292"/>
  <c r="J161"/>
  <c r="J239"/>
  <c r="J461"/>
  <c r="BK434"/>
  <c r="J401"/>
  <c r="J323"/>
  <c r="J247"/>
  <c r="J365"/>
  <c r="BK188"/>
  <c r="J317"/>
  <c r="BK224"/>
  <c r="J154"/>
  <c r="BK244"/>
  <c r="J222"/>
  <c i="3" r="BK183"/>
  <c r="BK138"/>
  <c r="J148"/>
  <c r="BK170"/>
  <c r="BK137"/>
  <c r="BK161"/>
  <c r="BK150"/>
  <c r="BK172"/>
  <c r="BK166"/>
  <c r="BK134"/>
  <c r="J166"/>
  <c r="BK146"/>
  <c r="BK185"/>
  <c r="BK132"/>
  <c r="BK173"/>
  <c r="J132"/>
  <c i="4" r="BK148"/>
  <c r="BK162"/>
  <c r="J126"/>
  <c r="J173"/>
  <c r="J134"/>
  <c r="J171"/>
  <c r="BK140"/>
  <c r="J154"/>
  <c r="J143"/>
  <c r="BK155"/>
  <c r="J152"/>
  <c i="5" r="BK161"/>
  <c r="BK144"/>
  <c r="J172"/>
  <c r="BK138"/>
  <c r="J184"/>
  <c r="BK153"/>
  <c r="J167"/>
  <c r="BK168"/>
  <c r="BK123"/>
  <c r="BK184"/>
  <c r="J183"/>
  <c r="BK173"/>
  <c r="BK135"/>
  <c r="BK148"/>
  <c r="J173"/>
  <c r="J153"/>
  <c r="J162"/>
  <c i="6" r="J132"/>
  <c r="BK130"/>
  <c i="2" r="BK522"/>
  <c r="BK509"/>
  <c r="J484"/>
  <c r="BK433"/>
  <c r="J237"/>
  <c r="J183"/>
  <c r="BK518"/>
  <c r="BK404"/>
  <c r="BK222"/>
  <c r="BK503"/>
  <c r="J469"/>
  <c r="J437"/>
  <c r="BK242"/>
  <c r="BK489"/>
  <c r="BK436"/>
  <c r="J410"/>
  <c r="J310"/>
  <c r="J451"/>
  <c r="J427"/>
  <c r="J384"/>
  <c r="BK250"/>
  <c r="BK150"/>
  <c r="BK218"/>
  <c r="J176"/>
  <c r="BK438"/>
  <c r="BK389"/>
  <c r="BK333"/>
  <c r="BK303"/>
  <c r="J390"/>
  <c r="BK247"/>
  <c r="BK212"/>
  <c r="J218"/>
  <c r="J139"/>
  <c i="3" r="BK149"/>
  <c r="J157"/>
  <c r="BK151"/>
  <c r="BK181"/>
  <c r="J181"/>
  <c r="BK155"/>
  <c i="4" r="J170"/>
  <c r="BK169"/>
  <c r="BK136"/>
  <c r="BK150"/>
  <c r="J144"/>
  <c r="BK126"/>
  <c r="J160"/>
  <c r="J142"/>
  <c r="J133"/>
  <c r="J139"/>
  <c i="5" r="BK189"/>
  <c r="J160"/>
  <c r="J171"/>
  <c r="J191"/>
  <c r="J159"/>
  <c r="BK159"/>
  <c r="J144"/>
  <c r="BK134"/>
  <c r="J174"/>
  <c r="BK149"/>
  <c r="BK131"/>
  <c r="BK191"/>
  <c r="J181"/>
  <c r="BK171"/>
  <c i="6" r="BK132"/>
  <c i="2" r="J516"/>
  <c r="BK482"/>
  <c r="J197"/>
  <c r="J522"/>
  <c r="BK365"/>
  <c r="BK160"/>
  <c r="J467"/>
  <c r="BK314"/>
  <c r="J496"/>
  <c r="BK422"/>
  <c r="J171"/>
  <c r="BK442"/>
  <c r="BK191"/>
  <c r="J457"/>
  <c r="J422"/>
  <c r="J298"/>
  <c r="J285"/>
  <c r="BK202"/>
  <c r="J224"/>
  <c r="J153"/>
  <c r="J243"/>
  <c r="BK144"/>
  <c r="J150"/>
  <c i="3" r="BK157"/>
  <c r="J183"/>
  <c r="J175"/>
  <c r="BK144"/>
  <c r="BK178"/>
  <c r="J182"/>
  <c r="BK143"/>
  <c r="J163"/>
  <c r="J131"/>
  <c i="4" r="BK160"/>
  <c r="BK164"/>
  <c r="BK151"/>
  <c r="BK149"/>
  <c r="BK129"/>
  <c r="BK127"/>
  <c r="J138"/>
  <c r="BK154"/>
  <c r="J169"/>
  <c r="BK143"/>
  <c r="J135"/>
  <c i="5" r="J187"/>
  <c r="BK146"/>
  <c r="J177"/>
  <c r="BK129"/>
  <c r="BK155"/>
  <c r="BK187"/>
  <c r="J125"/>
  <c r="J142"/>
  <c r="BK188"/>
  <c r="J168"/>
  <c r="J145"/>
  <c r="J130"/>
  <c r="J147"/>
  <c r="J150"/>
  <c r="J155"/>
  <c i="6" r="J134"/>
  <c r="BK125"/>
  <c i="2" l="1" r="R165"/>
  <c r="P175"/>
  <c r="P238"/>
  <c r="R431"/>
  <c r="R443"/>
  <c i="3" r="R125"/>
  <c r="P180"/>
  <c r="P179"/>
  <c i="4" r="T125"/>
  <c r="T168"/>
  <c r="T167"/>
  <c i="3" r="T159"/>
  <c i="4" r="BK145"/>
  <c r="J145"/>
  <c r="J100"/>
  <c r="BK168"/>
  <c r="J168"/>
  <c r="J103"/>
  <c i="5" r="P185"/>
  <c i="2" r="BK143"/>
  <c r="BK182"/>
  <c r="J182"/>
  <c r="J104"/>
  <c r="P367"/>
  <c r="R400"/>
  <c r="P450"/>
  <c r="P505"/>
  <c i="3" r="P159"/>
  <c i="4" r="R132"/>
  <c r="R168"/>
  <c r="R167"/>
  <c i="5" r="BK122"/>
  <c r="J122"/>
  <c r="J98"/>
  <c r="P179"/>
  <c i="2" r="R249"/>
  <c r="BK415"/>
  <c r="J415"/>
  <c r="J109"/>
  <c r="T480"/>
  <c i="3" r="P125"/>
  <c r="R176"/>
  <c i="4" r="R145"/>
  <c i="5" r="BK179"/>
  <c r="J179"/>
  <c r="J99"/>
  <c i="2" r="R143"/>
  <c r="R137"/>
  <c r="T165"/>
  <c r="BK175"/>
  <c r="J175"/>
  <c r="J103"/>
  <c r="T175"/>
  <c r="BK238"/>
  <c r="J238"/>
  <c r="J105"/>
  <c r="T238"/>
  <c r="P400"/>
  <c r="BK443"/>
  <c r="J443"/>
  <c r="J111"/>
  <c r="BK505"/>
  <c r="J505"/>
  <c r="J114"/>
  <c i="3" r="P142"/>
  <c r="R180"/>
  <c r="R179"/>
  <c i="4" r="P145"/>
  <c i="5" r="R122"/>
  <c i="2" r="BK249"/>
  <c r="J249"/>
  <c r="J106"/>
  <c r="T400"/>
  <c r="R480"/>
  <c i="3" r="BK142"/>
  <c r="J142"/>
  <c r="J99"/>
  <c r="P176"/>
  <c i="4" r="P125"/>
  <c r="T145"/>
  <c i="5" r="T122"/>
  <c i="2" r="T249"/>
  <c r="R415"/>
  <c r="R450"/>
  <c r="P519"/>
  <c i="4" r="T132"/>
  <c r="P168"/>
  <c r="P167"/>
  <c i="5" r="BK185"/>
  <c r="J185"/>
  <c r="J100"/>
  <c i="2" r="T182"/>
  <c r="T367"/>
  <c r="P431"/>
  <c r="T450"/>
  <c r="T519"/>
  <c i="3" r="T142"/>
  <c r="BK180"/>
  <c r="J180"/>
  <c r="J103"/>
  <c i="4" r="BK132"/>
  <c r="T157"/>
  <c i="5" r="R185"/>
  <c i="2" r="P143"/>
  <c r="R182"/>
  <c r="R367"/>
  <c r="BK431"/>
  <c r="J431"/>
  <c r="J110"/>
  <c r="P480"/>
  <c r="BK519"/>
  <c r="J519"/>
  <c r="J115"/>
  <c i="3" r="R142"/>
  <c i="4" r="BK125"/>
  <c r="J125"/>
  <c r="J98"/>
  <c r="BK157"/>
  <c r="J157"/>
  <c r="J101"/>
  <c i="5" r="T179"/>
  <c i="6" r="R124"/>
  <c r="R123"/>
  <c r="R122"/>
  <c i="2" r="BK165"/>
  <c r="J165"/>
  <c r="J100"/>
  <c r="P165"/>
  <c r="R175"/>
  <c r="BK367"/>
  <c r="J367"/>
  <c r="J107"/>
  <c r="T415"/>
  <c r="BK450"/>
  <c r="J450"/>
  <c r="J112"/>
  <c r="R519"/>
  <c i="3" r="R159"/>
  <c r="T176"/>
  <c i="4" r="P132"/>
  <c r="P157"/>
  <c i="5" r="R179"/>
  <c i="6" r="BK124"/>
  <c r="J124"/>
  <c r="J98"/>
  <c i="2" r="P249"/>
  <c r="P415"/>
  <c r="BK480"/>
  <c r="J480"/>
  <c r="J113"/>
  <c r="T505"/>
  <c i="3" r="BK125"/>
  <c r="J125"/>
  <c r="J98"/>
  <c r="BK159"/>
  <c r="J159"/>
  <c r="J100"/>
  <c r="T180"/>
  <c r="T179"/>
  <c i="6" r="P124"/>
  <c r="P123"/>
  <c r="P122"/>
  <c i="1" r="AU99"/>
  <c i="2" r="T143"/>
  <c r="T137"/>
  <c r="P182"/>
  <c r="P174"/>
  <c r="R238"/>
  <c r="BK400"/>
  <c r="J400"/>
  <c r="J108"/>
  <c r="T431"/>
  <c r="P443"/>
  <c r="T443"/>
  <c r="R505"/>
  <c i="3" r="T125"/>
  <c r="T124"/>
  <c r="T123"/>
  <c r="BK176"/>
  <c r="J176"/>
  <c r="J101"/>
  <c i="4" r="R125"/>
  <c r="R124"/>
  <c r="R123"/>
  <c r="R157"/>
  <c i="5" r="P122"/>
  <c r="P121"/>
  <c r="P120"/>
  <c i="1" r="AU98"/>
  <c i="5" r="T185"/>
  <c i="6" r="T124"/>
  <c r="T123"/>
  <c r="T122"/>
  <c i="2" r="BK534"/>
  <c r="J534"/>
  <c r="J116"/>
  <c r="BK138"/>
  <c r="J138"/>
  <c r="J98"/>
  <c r="BK172"/>
  <c r="J172"/>
  <c r="J101"/>
  <c i="6" r="BK127"/>
  <c r="J127"/>
  <c r="J99"/>
  <c r="BK131"/>
  <c r="J131"/>
  <c r="J101"/>
  <c r="BK129"/>
  <c r="J129"/>
  <c r="J100"/>
  <c r="BK133"/>
  <c r="J133"/>
  <c r="J102"/>
  <c r="J92"/>
  <c r="BE125"/>
  <c r="J116"/>
  <c r="BE128"/>
  <c r="F119"/>
  <c r="BE132"/>
  <c r="E85"/>
  <c r="BE126"/>
  <c r="BE134"/>
  <c r="BE130"/>
  <c i="5" r="BK121"/>
  <c r="J121"/>
  <c r="J97"/>
  <c r="J89"/>
  <c r="BE131"/>
  <c r="BE150"/>
  <c r="BE153"/>
  <c r="BE158"/>
  <c r="BE159"/>
  <c r="BE160"/>
  <c r="BE176"/>
  <c r="F92"/>
  <c r="BE127"/>
  <c r="BE144"/>
  <c r="BE163"/>
  <c r="BE164"/>
  <c r="BE172"/>
  <c r="BE175"/>
  <c r="BE177"/>
  <c r="BE178"/>
  <c r="J117"/>
  <c r="BE134"/>
  <c r="BE145"/>
  <c r="BE189"/>
  <c i="4" r="J132"/>
  <c r="J99"/>
  <c i="5" r="BE137"/>
  <c r="BE169"/>
  <c r="BE171"/>
  <c r="BE182"/>
  <c r="BE183"/>
  <c r="BE186"/>
  <c r="BE192"/>
  <c r="BE123"/>
  <c r="BE166"/>
  <c r="BE170"/>
  <c r="BE180"/>
  <c r="BE187"/>
  <c r="BE193"/>
  <c r="BE128"/>
  <c r="BE138"/>
  <c r="BE142"/>
  <c r="BE143"/>
  <c r="BE190"/>
  <c r="E85"/>
  <c r="BE124"/>
  <c r="BE125"/>
  <c r="BE132"/>
  <c r="BE133"/>
  <c r="BE140"/>
  <c r="BE154"/>
  <c r="BE173"/>
  <c r="BE188"/>
  <c r="BE191"/>
  <c r="BE129"/>
  <c r="BE135"/>
  <c r="BE136"/>
  <c r="BE152"/>
  <c i="4" r="BK167"/>
  <c r="J167"/>
  <c r="J102"/>
  <c i="5" r="BE146"/>
  <c r="BE149"/>
  <c r="BE157"/>
  <c r="BE130"/>
  <c r="BE148"/>
  <c r="BE162"/>
  <c r="BE165"/>
  <c r="BE168"/>
  <c r="BE174"/>
  <c r="BE139"/>
  <c r="BE147"/>
  <c r="BE151"/>
  <c r="BE156"/>
  <c r="BE161"/>
  <c r="BE181"/>
  <c r="BE126"/>
  <c r="BE141"/>
  <c r="BE155"/>
  <c r="BE167"/>
  <c r="BE184"/>
  <c i="4" r="J89"/>
  <c r="J120"/>
  <c r="BE129"/>
  <c r="BE138"/>
  <c r="BE155"/>
  <c r="BE161"/>
  <c r="BE166"/>
  <c i="3" r="BK124"/>
  <c r="J124"/>
  <c r="J97"/>
  <c i="4" r="BE143"/>
  <c r="BE147"/>
  <c r="BE153"/>
  <c r="BE130"/>
  <c r="BE134"/>
  <c r="BE136"/>
  <c r="BE140"/>
  <c r="BE144"/>
  <c r="BE158"/>
  <c r="BE162"/>
  <c r="BE173"/>
  <c i="3" r="BK179"/>
  <c r="J179"/>
  <c r="J102"/>
  <c i="4" r="BE139"/>
  <c r="BE170"/>
  <c r="BE159"/>
  <c r="BE164"/>
  <c r="BE165"/>
  <c r="BE171"/>
  <c r="E85"/>
  <c r="BE131"/>
  <c r="BE150"/>
  <c r="BE174"/>
  <c r="F92"/>
  <c r="BE133"/>
  <c r="BE141"/>
  <c r="BE148"/>
  <c r="BE172"/>
  <c r="BE175"/>
  <c r="BE127"/>
  <c r="BE137"/>
  <c r="BE146"/>
  <c r="BE154"/>
  <c r="BE169"/>
  <c r="BE128"/>
  <c r="BE152"/>
  <c r="BE160"/>
  <c r="BE126"/>
  <c r="BE142"/>
  <c r="BE149"/>
  <c r="BE151"/>
  <c r="BE163"/>
  <c r="BE135"/>
  <c r="BE156"/>
  <c i="2" r="J143"/>
  <c r="J99"/>
  <c i="3" r="E113"/>
  <c r="BE126"/>
  <c r="BE137"/>
  <c r="BE162"/>
  <c r="BE165"/>
  <c r="BE169"/>
  <c r="J92"/>
  <c r="BE145"/>
  <c r="BE155"/>
  <c r="BE183"/>
  <c r="BE185"/>
  <c r="F92"/>
  <c r="BE127"/>
  <c r="BE128"/>
  <c r="BE134"/>
  <c r="BE148"/>
  <c r="BE151"/>
  <c r="BE160"/>
  <c r="BE186"/>
  <c r="J89"/>
  <c r="BE133"/>
  <c r="BE147"/>
  <c r="BE150"/>
  <c r="BE175"/>
  <c i="2" r="BK174"/>
  <c r="J174"/>
  <c r="J102"/>
  <c i="3" r="BE157"/>
  <c r="BE161"/>
  <c r="BE168"/>
  <c r="BE178"/>
  <c r="BE184"/>
  <c r="BE129"/>
  <c r="BE149"/>
  <c r="BE171"/>
  <c r="BE173"/>
  <c r="BE182"/>
  <c r="BE170"/>
  <c r="BE174"/>
  <c r="BE164"/>
  <c r="BE167"/>
  <c r="BE177"/>
  <c r="BE135"/>
  <c r="BE143"/>
  <c r="BE153"/>
  <c r="BE181"/>
  <c r="BE138"/>
  <c r="BE152"/>
  <c r="BE172"/>
  <c r="BE156"/>
  <c r="BE130"/>
  <c r="BE131"/>
  <c r="BE132"/>
  <c r="BE136"/>
  <c r="BE139"/>
  <c r="BE140"/>
  <c r="BE141"/>
  <c r="BE144"/>
  <c r="BE146"/>
  <c r="BE154"/>
  <c r="BE158"/>
  <c r="BE163"/>
  <c r="BE166"/>
  <c i="2" r="E85"/>
  <c r="BE170"/>
  <c r="J92"/>
  <c r="BE153"/>
  <c r="BE212"/>
  <c r="BE394"/>
  <c r="J89"/>
  <c r="BE154"/>
  <c r="BE162"/>
  <c r="BE191"/>
  <c r="BE197"/>
  <c r="BE200"/>
  <c r="BE144"/>
  <c r="BE179"/>
  <c r="BE222"/>
  <c r="BE228"/>
  <c r="BE235"/>
  <c r="BE239"/>
  <c r="BE150"/>
  <c r="BE161"/>
  <c r="BE181"/>
  <c r="BE230"/>
  <c r="BE237"/>
  <c r="BE248"/>
  <c r="BE250"/>
  <c r="BE288"/>
  <c r="BE317"/>
  <c r="F92"/>
  <c r="BE151"/>
  <c r="BE160"/>
  <c r="BE167"/>
  <c r="BE171"/>
  <c r="BE188"/>
  <c r="BE246"/>
  <c r="BE281"/>
  <c r="BE334"/>
  <c r="BE384"/>
  <c r="BE390"/>
  <c r="BE419"/>
  <c r="BE435"/>
  <c r="BE437"/>
  <c r="BE438"/>
  <c r="BE441"/>
  <c r="BE449"/>
  <c r="BE451"/>
  <c r="BE147"/>
  <c r="BE157"/>
  <c r="BE166"/>
  <c r="BE168"/>
  <c r="BE202"/>
  <c r="BE216"/>
  <c r="BE218"/>
  <c r="BE224"/>
  <c r="BE242"/>
  <c r="BE247"/>
  <c r="BE414"/>
  <c r="BE333"/>
  <c r="BE365"/>
  <c r="BE366"/>
  <c r="BE389"/>
  <c r="BE404"/>
  <c r="BE407"/>
  <c r="BE410"/>
  <c r="BE416"/>
  <c r="BE434"/>
  <c r="BE444"/>
  <c r="BE447"/>
  <c r="BE504"/>
  <c r="BE176"/>
  <c r="BE244"/>
  <c r="BE245"/>
  <c r="BE401"/>
  <c r="BE430"/>
  <c r="BE432"/>
  <c r="BE433"/>
  <c r="BE453"/>
  <c r="BE473"/>
  <c r="BE474"/>
  <c r="BE479"/>
  <c r="BE484"/>
  <c r="BE487"/>
  <c r="BE489"/>
  <c r="BE503"/>
  <c r="BE506"/>
  <c r="BE194"/>
  <c r="BE205"/>
  <c r="BE207"/>
  <c r="BE210"/>
  <c r="BE243"/>
  <c r="BE292"/>
  <c r="BE362"/>
  <c r="BE368"/>
  <c r="BE391"/>
  <c r="BE392"/>
  <c r="BE452"/>
  <c r="BE457"/>
  <c r="BE481"/>
  <c r="BE482"/>
  <c r="BE483"/>
  <c r="BE496"/>
  <c r="BE159"/>
  <c r="BE183"/>
  <c r="BE303"/>
  <c r="BE320"/>
  <c r="BE328"/>
  <c r="BE372"/>
  <c r="BE375"/>
  <c r="BE379"/>
  <c r="BE393"/>
  <c r="BE399"/>
  <c r="BE436"/>
  <c r="BE467"/>
  <c r="BE516"/>
  <c r="BE517"/>
  <c r="BE521"/>
  <c r="BE139"/>
  <c r="BE149"/>
  <c r="BE173"/>
  <c r="BE278"/>
  <c r="BE285"/>
  <c r="BE298"/>
  <c r="BE310"/>
  <c r="BE314"/>
  <c r="BE323"/>
  <c r="BE395"/>
  <c r="BE422"/>
  <c r="BE427"/>
  <c r="BE442"/>
  <c r="BE454"/>
  <c r="BE461"/>
  <c r="BE469"/>
  <c r="BE498"/>
  <c r="BE507"/>
  <c r="BE508"/>
  <c r="BE509"/>
  <c r="BE514"/>
  <c r="BE518"/>
  <c r="BE520"/>
  <c r="BE522"/>
  <c r="BE528"/>
  <c r="BE535"/>
  <c r="J34"/>
  <c i="1" r="AW95"/>
  <c i="4" r="F35"/>
  <c i="1" r="BB97"/>
  <c i="4" r="J34"/>
  <c i="1" r="AW97"/>
  <c i="5" r="J34"/>
  <c i="1" r="AW98"/>
  <c i="6" r="F35"/>
  <c i="1" r="BB99"/>
  <c i="3" r="F37"/>
  <c i="1" r="BD96"/>
  <c i="5" r="F35"/>
  <c i="1" r="BB98"/>
  <c i="6" r="J34"/>
  <c i="1" r="AW99"/>
  <c i="3" r="F36"/>
  <c i="1" r="BC96"/>
  <c i="5" r="F34"/>
  <c i="1" r="BA98"/>
  <c i="6" r="F34"/>
  <c i="1" r="BA99"/>
  <c i="2" r="F34"/>
  <c i="1" r="BA95"/>
  <c i="2" r="F35"/>
  <c i="1" r="BB95"/>
  <c i="3" r="F34"/>
  <c i="1" r="BA96"/>
  <c i="4" r="F34"/>
  <c i="1" r="BA97"/>
  <c i="5" r="F36"/>
  <c i="1" r="BC98"/>
  <c i="2" r="F36"/>
  <c i="1" r="BC95"/>
  <c i="3" r="J34"/>
  <c i="1" r="AW96"/>
  <c i="4" r="F37"/>
  <c i="1" r="BD97"/>
  <c i="6" r="F37"/>
  <c i="1" r="BD99"/>
  <c i="6" r="F36"/>
  <c i="1" r="BC99"/>
  <c i="2" r="F37"/>
  <c i="1" r="BD95"/>
  <c i="3" r="F35"/>
  <c i="1" r="BB96"/>
  <c i="4" r="F36"/>
  <c i="1" r="BC97"/>
  <c i="5" r="F37"/>
  <c i="1" r="BD98"/>
  <c i="4" l="1" r="BK124"/>
  <c r="J124"/>
  <c r="J97"/>
  <c i="2" r="T174"/>
  <c r="T136"/>
  <c i="5" r="R121"/>
  <c r="R120"/>
  <c i="4" r="P124"/>
  <c r="P123"/>
  <c i="1" r="AU97"/>
  <c i="3" r="P124"/>
  <c r="P123"/>
  <c i="1" r="AU96"/>
  <c i="5" r="T121"/>
  <c r="T120"/>
  <c i="3" r="R124"/>
  <c r="R123"/>
  <c i="2" r="P137"/>
  <c r="P136"/>
  <c i="1" r="AU95"/>
  <c i="2" r="BK137"/>
  <c r="J137"/>
  <c r="J97"/>
  <c i="4" r="T124"/>
  <c r="T123"/>
  <c i="2" r="R174"/>
  <c r="R136"/>
  <c i="6" r="BK123"/>
  <c r="BK122"/>
  <c r="J122"/>
  <c r="J96"/>
  <c i="5" r="BK120"/>
  <c r="J120"/>
  <c r="J96"/>
  <c i="4" r="BK123"/>
  <c r="J123"/>
  <c r="J96"/>
  <c i="3" r="BK123"/>
  <c r="J123"/>
  <c i="2" r="BK136"/>
  <c r="J136"/>
  <c r="J96"/>
  <c i="3" r="J33"/>
  <c i="1" r="AV96"/>
  <c r="AT96"/>
  <c r="BA94"/>
  <c r="AW94"/>
  <c r="AK30"/>
  <c i="2" r="J33"/>
  <c i="1" r="AV95"/>
  <c r="AT95"/>
  <c i="3" r="F33"/>
  <c i="1" r="AZ96"/>
  <c i="4" r="F33"/>
  <c i="1" r="AZ97"/>
  <c r="BC94"/>
  <c r="AY94"/>
  <c i="3" r="J30"/>
  <c i="1" r="AG96"/>
  <c i="4" r="J33"/>
  <c i="1" r="AV97"/>
  <c r="AT97"/>
  <c r="BD94"/>
  <c r="W33"/>
  <c i="2" r="F33"/>
  <c i="1" r="AZ95"/>
  <c i="5" r="F33"/>
  <c i="1" r="AZ98"/>
  <c i="5" r="J33"/>
  <c i="1" r="AV98"/>
  <c r="AT98"/>
  <c i="6" r="J33"/>
  <c i="1" r="AV99"/>
  <c r="AT99"/>
  <c r="BB94"/>
  <c r="AX94"/>
  <c i="6" r="F33"/>
  <c i="1" r="AZ99"/>
  <c i="6" l="1" r="J123"/>
  <c r="J97"/>
  <c i="1" r="AN96"/>
  <c i="3" r="J96"/>
  <c r="J39"/>
  <c i="1" r="AU94"/>
  <c i="5" r="J30"/>
  <c i="1" r="AG98"/>
  <c r="AN98"/>
  <c r="W30"/>
  <c i="6" r="J30"/>
  <c i="1" r="AG99"/>
  <c i="4" r="J30"/>
  <c i="1" r="AG97"/>
  <c r="AN97"/>
  <c r="AZ94"/>
  <c r="W29"/>
  <c i="2" r="J30"/>
  <c i="1" r="AG95"/>
  <c r="W32"/>
  <c r="W31"/>
  <c i="6" l="1" r="J39"/>
  <c i="5" r="J39"/>
  <c i="4" r="J39"/>
  <c i="2" r="J39"/>
  <c i="1" r="AN95"/>
  <c r="AN99"/>
  <c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<sst xmlns="http://schemas.openxmlformats.org/spreadsheetml/2006/main">
  <si>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</si>
  <si>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</si>
  <si>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</si>
  <si>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</si>
  <si>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</si>
  <si>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{191af9bf-e7bd-437b-8d6f-e241293fa81f}</t>
  </si>
  <si>
    <t>0,01</t>
  </si>
  <si>
    <t>21</t>
  </si>
  <si>
    <t>0,1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</si>
  <si>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</si>
  <si>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</si>
  <si>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</si>
  <si>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</si>
  <si>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</si>
  <si>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</si>
  <si>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22-08-Kam-v2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</si>
  <si>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</si>
  <si>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</si>
  <si>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půdního prostoru - půdní vestavba, MŠ Kamenná 21</t>
  </si>
  <si>
    <t>KSO:</t>
  </si>
  <si>
    <t>CC-CZ:</t>
  </si>
  <si>
    <t>1</t>
  </si>
  <si>
    <t>Místo:</t>
  </si>
  <si>
    <t>Kamenná 21, Brno</t>
  </si>
  <si>
    <t>Datum:</t>
  </si>
  <si>
    <t>21. 2. 2022</t>
  </si>
  <si>
    <t>Zadavatel:</t>
  </si>
  <si>
    <t>IČ:</t>
  </si>
  <si>
    <t>Statutární město Brno</t>
  </si>
  <si>
    <t>DIČ:</t>
  </si>
  <si>
    <t>Uchazeč:</t>
  </si>
  <si>
    <t>Vyplň údaj</t>
  </si>
  <si>
    <t>Projektant:</t>
  </si>
  <si>
    <t>Ing. Otakar Mikulka, Horní 26, Brno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</si>
  <si>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</si>
  <si>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</si>
  <si>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</si>
  <si>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</si>
  <si>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</si>
  <si>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</si>
  <si>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</si>
  <si>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</si>
  <si>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</si>
  <si>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</si>
  <si>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</si>
  <si>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</si>
  <si>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</si>
  <si>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</si>
  <si>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</si>
  <si>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</si>
  <si>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</si>
  <si>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</si>
  <si>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</si>
  <si>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</si>
  <si>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</si>
  <si>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</si>
  <si>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</si>
  <si>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</si>
  <si>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</si>
  <si>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</si>
  <si>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</si>
  <si>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</si>
  <si>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</si>
  <si>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</si>
  <si>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</si>
  <si>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</si>
  <si>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</si>
  <si>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</si>
  <si>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</si>
  <si>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</si>
  <si>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</si>
  <si>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</si>
  <si>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</si>
  <si>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</si>
  <si>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</si>
  <si>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</si>
  <si>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</si>
  <si>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</si>
  <si>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</si>
  <si>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</si>
  <si>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</si>
  <si>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</si>
  <si>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</si>
  <si>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</si>
  <si>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Bourací a stavební práce</t>
  </si>
  <si>
    <t>STA</t>
  </si>
  <si>
    <t>{9114872a-9a78-48f2-9364-69c267b50c8e}</t>
  </si>
  <si>
    <t>2</t>
  </si>
  <si>
    <t>02</t>
  </si>
  <si>
    <t>Zdravotechnika</t>
  </si>
  <si>
    <t>{6269ee0e-7486-48e1-ad14-3088abb473ae}</t>
  </si>
  <si>
    <t>03</t>
  </si>
  <si>
    <t>Vytápění</t>
  </si>
  <si>
    <t>{86df646b-f311-4cfd-9bdb-4aac6b0d1c61}</t>
  </si>
  <si>
    <t>04</t>
  </si>
  <si>
    <t>Elektroinstalace</t>
  </si>
  <si>
    <t>{5c3f1457-78cd-4e9e-beb3-f42c1312e234}</t>
  </si>
  <si>
    <t>09</t>
  </si>
  <si>
    <t>Vedlejší rozpočtové náklady</t>
  </si>
  <si>
    <t>{dd364752-76e3-4520-9264-91965f90bb61}</t>
  </si>
  <si>
    <t>KRYCÍ LIST SOUPISU PRACÍ</t>
  </si>
  <si>
    <t>Objekt:</t>
  </si>
  <si>
    <t>01 - Bourací a stavební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</si>
  <si>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</si>
  <si>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</si>
  <si>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</si>
  <si>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</si>
  <si>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</si>
  <si>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</si>
  <si>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</si>
  <si>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</si>
  <si>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</si>
  <si>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</si>
  <si>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</si>
  <si>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</si>
  <si>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</si>
  <si>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</si>
  <si>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</si>
  <si>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</si>
  <si>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</si>
  <si>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</si>
  <si>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</si>
  <si>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</si>
  <si>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</si>
  <si>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</si>
  <si>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</si>
  <si>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</si>
  <si>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</si>
  <si>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</si>
  <si>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</si>
  <si>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</si>
  <si>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</si>
  <si>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</si>
  <si>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</si>
  <si>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</si>
  <si>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</si>
  <si>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</si>
  <si>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</si>
  <si>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</si>
  <si>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</si>
  <si>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</si>
  <si>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</si>
  <si>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</si>
  <si>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</si>
  <si>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</si>
  <si>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</si>
  <si>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</si>
  <si>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632481215</t>
  </si>
  <si>
    <t>Separační vrstva z geotextilie</t>
  </si>
  <si>
    <t>m2</t>
  </si>
  <si>
    <t>4</t>
  </si>
  <si>
    <t>-390925185</t>
  </si>
  <si>
    <t>VV</t>
  </si>
  <si>
    <t>"skladba S2.2; separační vrstva"4,4*(2*6,3+2*6,0)*1,1</t>
  </si>
  <si>
    <t>"skladba S2.3; separační vrstva"4*(6,4*2)*1,1</t>
  </si>
  <si>
    <t>Součet</t>
  </si>
  <si>
    <t>9</t>
  </si>
  <si>
    <t>Ostatní konstrukce a práce, bourání</t>
  </si>
  <si>
    <t>941111121</t>
  </si>
  <si>
    <t>Montáž lešení řadového trubkového lehkého s podlahami zatížení do 200 kg/m2 š přes 0,9 do 1,2 m v do 10 m</t>
  </si>
  <si>
    <t>1286898259</t>
  </si>
  <si>
    <t>(24*10)*2</t>
  </si>
  <si>
    <t>3</t>
  </si>
  <si>
    <t>941111221</t>
  </si>
  <si>
    <t>Příplatek k lešení řadovému trubkovému lehkému s podlahami š 1,2 m v 10 m za první a ZKD den použití</t>
  </si>
  <si>
    <t>-485355608</t>
  </si>
  <si>
    <t>480*90 'Přepočtené koeficientem množství</t>
  </si>
  <si>
    <t>941111821</t>
  </si>
  <si>
    <t>Demontáž lešení řadového trubkového lehkého s podlahami zatížení do 200 kg/m2 š přes 0,9 do 1,2 m v do 10 m</t>
  </si>
  <si>
    <t>-510947868</t>
  </si>
  <si>
    <t>5</t>
  </si>
  <si>
    <t>944511111</t>
  </si>
  <si>
    <t>Montáž ochranné sítě z textilie z umělých vláken</t>
  </si>
  <si>
    <t>-1864069779</t>
  </si>
  <si>
    <t>944511211</t>
  </si>
  <si>
    <t>Příplatek k ochranné síti za první a ZKD den použití</t>
  </si>
  <si>
    <t>-1337483473</t>
  </si>
  <si>
    <t>7</t>
  </si>
  <si>
    <t>944511811</t>
  </si>
  <si>
    <t>Demontáž ochranné sítě z textilie z umělých vláken</t>
  </si>
  <si>
    <t>2025829181</t>
  </si>
  <si>
    <t>8</t>
  </si>
  <si>
    <t>944711112</t>
  </si>
  <si>
    <t>Montáž záchytné stříšky š přes 1,5 do 2 m</t>
  </si>
  <si>
    <t>m</t>
  </si>
  <si>
    <t>-960928901</t>
  </si>
  <si>
    <t>24*2</t>
  </si>
  <si>
    <t>944711212</t>
  </si>
  <si>
    <t>Příplatek k záchytné stříšce š do 2 m za první a ZKD den použití</t>
  </si>
  <si>
    <t>-480551556</t>
  </si>
  <si>
    <t>48*90 'Přepočtené koeficientem množství</t>
  </si>
  <si>
    <t>10</t>
  </si>
  <si>
    <t>944711812</t>
  </si>
  <si>
    <t>Demontáž záchytné stříšky š přes 1,5 do 2 m</t>
  </si>
  <si>
    <t>-495565981</t>
  </si>
  <si>
    <t>11</t>
  </si>
  <si>
    <t>945411111</t>
  </si>
  <si>
    <t>Výsuvná šplhací plošina motorová s jedním podvozkem a jedním stožárem v do 80 m</t>
  </si>
  <si>
    <t>den</t>
  </si>
  <si>
    <t>800498186</t>
  </si>
  <si>
    <t>12</t>
  </si>
  <si>
    <t>949101111</t>
  </si>
  <si>
    <t>Lešení pomocné pro objekty pozemních staveb s lešeňovou podlahou v do 1,9 m zatížení do 150 kg/m2</t>
  </si>
  <si>
    <t>-1445938179</t>
  </si>
  <si>
    <t>13</t>
  </si>
  <si>
    <t>952901111</t>
  </si>
  <si>
    <t>Vyčištění budov bytové a občanské výstavby při výšce podlaží do 4 m</t>
  </si>
  <si>
    <t>1984759882</t>
  </si>
  <si>
    <t>(8,6+1,8*(2,3+0,9+0,9+2,15)+24,5+31,4+24,0+22,1+89,0)+20</t>
  </si>
  <si>
    <t>997</t>
  </si>
  <si>
    <t>Přesun sutě</t>
  </si>
  <si>
    <t>14</t>
  </si>
  <si>
    <t>997013153</t>
  </si>
  <si>
    <t>Vnitrostaveništní doprava suti a vybouraných hmot pro budovy v přes 9 do 12 m s omezením mechanizace</t>
  </si>
  <si>
    <t>t</t>
  </si>
  <si>
    <t>167446336</t>
  </si>
  <si>
    <t>997013501</t>
  </si>
  <si>
    <t>Odvoz suti a vybouraných hmot na skládku nebo meziskládku do 1 km se složením</t>
  </si>
  <si>
    <t>-1456371819</t>
  </si>
  <si>
    <t>16</t>
  </si>
  <si>
    <t>997013509</t>
  </si>
  <si>
    <t>Příplatek k odvozu suti a vybouraných hmot na skládku ZKD 1 km přes 1 km</t>
  </si>
  <si>
    <t>2131556827</t>
  </si>
  <si>
    <t>10,652*14 'Přepočtené koeficientem množství</t>
  </si>
  <si>
    <t>17</t>
  </si>
  <si>
    <t>997013607</t>
  </si>
  <si>
    <t>Poplatek za uložení na skládce (skládkovné) stavebního odpadu keramického kód odpadu 17 01 03</t>
  </si>
  <si>
    <t>123449881</t>
  </si>
  <si>
    <t>18</t>
  </si>
  <si>
    <t>997013811</t>
  </si>
  <si>
    <t>Poplatek za uložení na skládce (skládkovné) stavebního odpadu dřevěného kód odpadu 17 02 01</t>
  </si>
  <si>
    <t>-1249378184</t>
  </si>
  <si>
    <t>998</t>
  </si>
  <si>
    <t>Přesun hmot</t>
  </si>
  <si>
    <t>19</t>
  </si>
  <si>
    <t>998018002</t>
  </si>
  <si>
    <t>Přesun hmot ruční pro budovy v přes 6 do 12 m</t>
  </si>
  <si>
    <t>-732402701</t>
  </si>
  <si>
    <t>PSV</t>
  </si>
  <si>
    <t>Práce a dodávky PSV</t>
  </si>
  <si>
    <t>712</t>
  </si>
  <si>
    <t>Povlakové krytiny</t>
  </si>
  <si>
    <t>20</t>
  </si>
  <si>
    <t>712363004</t>
  </si>
  <si>
    <t>Provedení povlakové krytiny střech do 10° nalepením fólie PVC lepidlem na oplechování v plné ploše</t>
  </si>
  <si>
    <t>1897670413</t>
  </si>
  <si>
    <t>"skladba S2.2; fólie PVC"4,4*(2*6,3+2*6,0)</t>
  </si>
  <si>
    <t>M</t>
  </si>
  <si>
    <t>28342411</t>
  </si>
  <si>
    <t>fólie hydroizolační střešní mPVC s nakašírovaným PES rounem určená k lepení tl 1,5mm (účinná tloušťka)</t>
  </si>
  <si>
    <t>32</t>
  </si>
  <si>
    <t>-1765249267</t>
  </si>
  <si>
    <t>108,24*1,1655 'Přepočtené koeficientem množství</t>
  </si>
  <si>
    <t>22</t>
  </si>
  <si>
    <t>998712202</t>
  </si>
  <si>
    <t>Přesun hmot procentní pro krytiny povlakové v objektech v přes 6 do 12 m</t>
  </si>
  <si>
    <t>%</t>
  </si>
  <si>
    <t>-1869292049</t>
  </si>
  <si>
    <t>713</t>
  </si>
  <si>
    <t>Izolace tepelné</t>
  </si>
  <si>
    <t>23</t>
  </si>
  <si>
    <t>713121111</t>
  </si>
  <si>
    <t>Montáž izolace tepelné podlah volně kladenými rohožemi, pásy, dílci, deskami 1 vrstva</t>
  </si>
  <si>
    <t>1259197823</t>
  </si>
  <si>
    <t>"skladba S1.1; kročejová izolace EPS 20 mm, m.č. 3.02, 3.07-3.09"8,6+1,8*(2,3+0,9+0,9+2,15)</t>
  </si>
  <si>
    <t>"skladba S1.2+S1.3; kročejová izolace EPS 25 mm, m.č. 3.03-3.06, 3.10"24,5+31,4+24,0+22,1+89,0</t>
  </si>
  <si>
    <t>"skladba S1.3; polystyren EPS 150 stabil (160+25); Pozn.: izolace tl. 25mm je počítána v ploše skladby S1.2; výměra dle projektant"36</t>
  </si>
  <si>
    <t>24</t>
  </si>
  <si>
    <t>28376551</t>
  </si>
  <si>
    <t>deska polystyrénová pro snížení kročejového hluku (max. zatížení 4 kN/m2) tl 20mm</t>
  </si>
  <si>
    <t>603228300</t>
  </si>
  <si>
    <t>"skladba S1.1; kročejová izolace EPS 20 mm, m.č. 3.02, 3.07-3.09"(8,6+1,8*(2,3+0,9+0,9+2,15))*1,05</t>
  </si>
  <si>
    <t>25</t>
  </si>
  <si>
    <t>28376552</t>
  </si>
  <si>
    <t>deska polystyrénová pro snížení kročejového hluku (max. zatížení 4 kN/m2) tl 25mm</t>
  </si>
  <si>
    <t>587154215</t>
  </si>
  <si>
    <t>"skladba S1.2+S1.3; kročejová izolace EPS 25 mm, m.č. 3.03-3.06, 3.10"(24,5+31,4+24,0+22,1+89,0)*1,05</t>
  </si>
  <si>
    <t>26</t>
  </si>
  <si>
    <t>28375991</t>
  </si>
  <si>
    <t>deska EPS 150 pro konstrukce s vysokým zatížením λ=0,035 tl 160mm</t>
  </si>
  <si>
    <t>-2108178928</t>
  </si>
  <si>
    <t>"skladba S1.3; polystyren EPS 150 stabil (160+25); Pozn.: izolace tl. 25mm je počítána v ploše skladby S1.2; výměra dle projektant"36*1,05</t>
  </si>
  <si>
    <t>27</t>
  </si>
  <si>
    <t>713131151</t>
  </si>
  <si>
    <t>Montáž izolace tepelné stěn a základů volně vloženými rohožemi, pásy, dílci, deskami 1 vrstva</t>
  </si>
  <si>
    <t>515378232</t>
  </si>
  <si>
    <t>"skladba S2.3, mezi sloupky vložená izolace"4*(6,4*2)</t>
  </si>
  <si>
    <t>28</t>
  </si>
  <si>
    <t>63153713</t>
  </si>
  <si>
    <t>deska tepelně izolační minerální univerzální λ=0,036-0,037 tl 160mm</t>
  </si>
  <si>
    <t>-1846291579</t>
  </si>
  <si>
    <t>51,2*1,03 'Přepočtené koeficientem množství</t>
  </si>
  <si>
    <t>29</t>
  </si>
  <si>
    <t>713131161</t>
  </si>
  <si>
    <t>Montáž izolace tepelné stěn připevněné sponkami parotěsné reflexní tl do 5 mm</t>
  </si>
  <si>
    <t>1711319807</t>
  </si>
  <si>
    <t>"skladba S2.3; parozábrana"4*(6,4*2)*1,1</t>
  </si>
  <si>
    <t>30</t>
  </si>
  <si>
    <t>28329282</t>
  </si>
  <si>
    <t>fólie PE vyztužená Al vrstvou pro parotěsnou vrstvu 170g/m2</t>
  </si>
  <si>
    <t>-1455880592</t>
  </si>
  <si>
    <t>56,32*1,05 'Přepočtené koeficientem množství</t>
  </si>
  <si>
    <t>31</t>
  </si>
  <si>
    <t>713132312</t>
  </si>
  <si>
    <t xml:space="preserve">Montáž izolace tepelné do roštu  jednosměrného svislého budov v přes 6 do 12 m</t>
  </si>
  <si>
    <t>-2040253459</t>
  </si>
  <si>
    <t>"skladba S2.3, tepelná izolace vnitřní"4*(6,4*2)</t>
  </si>
  <si>
    <t>63153708</t>
  </si>
  <si>
    <t>deska tepelně izolační minerální univerzální λ=0,036-0,037 tl 120mm</t>
  </si>
  <si>
    <t>1572667868</t>
  </si>
  <si>
    <t>33</t>
  </si>
  <si>
    <t>713151111</t>
  </si>
  <si>
    <t>Montáž izolace tepelné střech šikmých kladené volně mezi krokve rohoží, pásů, desek</t>
  </si>
  <si>
    <t>-2132321201</t>
  </si>
  <si>
    <t>"skladba S2.1, tepelná izolace (mezi krokve)"((7,38*24)-(5,07*6,3))+((7,68*24)-(4,95*6,0)-(4,875*4,35))+(2,7*1,59)</t>
  </si>
  <si>
    <t>"skladba S2.2, tepelná izolace (mezi krokve)"4,4*(2*6,3+2*6,0)</t>
  </si>
  <si>
    <t>34</t>
  </si>
  <si>
    <t>63153714</t>
  </si>
  <si>
    <t>deska tepelně izolační minerální univerzální λ=0,036-0,037 tl 180mm</t>
  </si>
  <si>
    <t>1855948380</t>
  </si>
  <si>
    <t>391,126*1,02 'Přepočtené koeficientem množství</t>
  </si>
  <si>
    <t>35</t>
  </si>
  <si>
    <t>713151121</t>
  </si>
  <si>
    <t>Montáž izolace tepelné střech šikmých kladené volně pod krokve rohoží, pásů, desek</t>
  </si>
  <si>
    <t>-941162542</t>
  </si>
  <si>
    <t>"skladba S2.1, tepelná izolace (pod krokve)"((7,38*24)-(5,07*6,3))+((7,68*24)-(4,95*6,0)-(4,875*4,35))+(2,7*1,59)</t>
  </si>
  <si>
    <t>"skladba S2.2, tepelná izolace (pod krokve)"4,4*(2*6,3+2*6,0)</t>
  </si>
  <si>
    <t>36</t>
  </si>
  <si>
    <t>63153706</t>
  </si>
  <si>
    <t>deska tepelně izolační minerální univerzální λ=0,036-0,037 tl 100mm</t>
  </si>
  <si>
    <t>-1541618173</t>
  </si>
  <si>
    <t>37</t>
  </si>
  <si>
    <t>713151141</t>
  </si>
  <si>
    <t>Montáž izolace tepelné střech šikmých parotěsné reflexní tl do 5 mm</t>
  </si>
  <si>
    <t>1672855749</t>
  </si>
  <si>
    <t>"skladba S2.1, parozábrana"((7,38*24)-(5,07*6,3))+((7,68*24)-(4,95*6,0)-(4,875*4,35))+(2,7*1,59)</t>
  </si>
  <si>
    <t>"skladba S2.2, parozábrana"4,4*(2*6,3+2*6,0)</t>
  </si>
  <si>
    <t>38</t>
  </si>
  <si>
    <t>59492599</t>
  </si>
  <si>
    <t>391,126*1,05 'Přepočtené koeficientem množství</t>
  </si>
  <si>
    <t>39</t>
  </si>
  <si>
    <t>713151211</t>
  </si>
  <si>
    <t>Montáž fólie nad krokvemi střech šikmých reflexní s difúzní spojovací páskou tl do 5 mm</t>
  </si>
  <si>
    <t>324354715</t>
  </si>
  <si>
    <t>"skladba S2.2; pojistná hydroizolace"4,4*(2*6,3+2*6,0)</t>
  </si>
  <si>
    <t>"skladba S2.3; pojistná hydroizolace"4*(6,4*2)</t>
  </si>
  <si>
    <t>"skladba S2.4; pojistná hydroizolace"0,6*(6,0*2+6,3*2)</t>
  </si>
  <si>
    <t>40</t>
  </si>
  <si>
    <t>28329030</t>
  </si>
  <si>
    <t>fólie kontaktní difuzně propustná pro doplňkovou hydroizolační vrstvu, monolitická třívrstvá PES/PP 150-160g/m2, integrovaná samolepící páska</t>
  </si>
  <si>
    <t>-690604651</t>
  </si>
  <si>
    <t>174,2*1,1 'Přepočtené koeficientem množství</t>
  </si>
  <si>
    <t>41</t>
  </si>
  <si>
    <t>998713202</t>
  </si>
  <si>
    <t>Přesun hmot procentní pro izolace tepelné v objektech v přes 6 do 12 m</t>
  </si>
  <si>
    <t>1743807576</t>
  </si>
  <si>
    <t>751</t>
  </si>
  <si>
    <t>Vzduchotechnika</t>
  </si>
  <si>
    <t>42</t>
  </si>
  <si>
    <t>751510041</t>
  </si>
  <si>
    <t>Vzduchotechnické potrubí z pozinkovaného plechu kruhové spirálně vinutá trouba bez příruby D do 100 mm</t>
  </si>
  <si>
    <t>-378558299</t>
  </si>
  <si>
    <t>5*2</t>
  </si>
  <si>
    <t>43</t>
  </si>
  <si>
    <t>751510042</t>
  </si>
  <si>
    <t>Vzduchotechnické potrubí z pozinkovaného plechu kruhové spirálně vinutá trouba bez příruby D přes 100 do 200 mm</t>
  </si>
  <si>
    <t>1763242891</t>
  </si>
  <si>
    <t>44</t>
  </si>
  <si>
    <t>75151-01</t>
  </si>
  <si>
    <t>D+M střešní ventilační hlavice pro potrubí prům 100 mm</t>
  </si>
  <si>
    <t>kus</t>
  </si>
  <si>
    <t>670331994</t>
  </si>
  <si>
    <t>45</t>
  </si>
  <si>
    <t>75151-02</t>
  </si>
  <si>
    <t>D+M střešní ventilační hlavice pro potrubí prům 150 mm</t>
  </si>
  <si>
    <t>567841187</t>
  </si>
  <si>
    <t>46</t>
  </si>
  <si>
    <t>75151-11</t>
  </si>
  <si>
    <t>D+M izolace VZT potrubí prům. 100 mm</t>
  </si>
  <si>
    <t>-557461515</t>
  </si>
  <si>
    <t>47</t>
  </si>
  <si>
    <t>75151-12</t>
  </si>
  <si>
    <t>D+M izolace VZT potrubí prům. 150 mm</t>
  </si>
  <si>
    <t>1660708888</t>
  </si>
  <si>
    <t>48</t>
  </si>
  <si>
    <t>75151-21</t>
  </si>
  <si>
    <t>Práce na VZT potrubí (řešení prostupů, aj.)</t>
  </si>
  <si>
    <t>hod</t>
  </si>
  <si>
    <t>635767428</t>
  </si>
  <si>
    <t>49</t>
  </si>
  <si>
    <t>998751202</t>
  </si>
  <si>
    <t>Přesun hmot procentní pro vzduchotechniku v objektech výšky přes 12 do 24 m</t>
  </si>
  <si>
    <t>-1199290465</t>
  </si>
  <si>
    <t>762</t>
  </si>
  <si>
    <t>Konstrukce tesařské</t>
  </si>
  <si>
    <t>50</t>
  </si>
  <si>
    <t>762083111</t>
  </si>
  <si>
    <t>Impregnace řeziva proti dřevokaznému hmyzu a houbám máčením třída ohrožení 1 a 2</t>
  </si>
  <si>
    <t>m3</t>
  </si>
  <si>
    <t>473296370</t>
  </si>
  <si>
    <t>"kontralatě KLT1"14*(4,1*0,06*0,08)</t>
  </si>
  <si>
    <t>"kontralatě KLT2"14*(4,35*0,06*0,08)</t>
  </si>
  <si>
    <t>"sloupek S2"20*(0,55*0,1*0,1)</t>
  </si>
  <si>
    <t>"sloupek S3"16*(1,2*0,1*0,1)</t>
  </si>
  <si>
    <t>Mezisoučet</t>
  </si>
  <si>
    <t>"krokev K1.1"14*(4,1*0,1*0,2)</t>
  </si>
  <si>
    <t>"krokev K1.2"14*(4,35*0,1*0,2)</t>
  </si>
  <si>
    <t>"krokev K2"28*(0,7*0,1*0,14)</t>
  </si>
  <si>
    <t>"vazník V2.1"2*(5,7*0,16*0,16)</t>
  </si>
  <si>
    <t>"pozednice P1"2*(6,2*0,16*0,16)</t>
  </si>
  <si>
    <t>"vazník V2.2"2*(5,4*0,16*0,16)</t>
  </si>
  <si>
    <t>"pozednice P2"2*(5,95*0,16*0,16)</t>
  </si>
  <si>
    <t>"sloupek S1"8*(2,4*0,16*0,16)</t>
  </si>
  <si>
    <t>"vazník V1.1"2*(6,2*0,16*0,22)</t>
  </si>
  <si>
    <t>"vazník V1.2"2*(5,95*0,16*0,22)</t>
  </si>
  <si>
    <t>"skladba S2.3, kontralatě (větraná vzduchová mezera)"4*(6,4*2)*2,5*0,04*0,06*1,1</t>
  </si>
  <si>
    <t>"skladba S2.2, kontralatě"4,4*(2*6,3+2*6,0)*2,5*0,04*0,06*1,1</t>
  </si>
  <si>
    <t>"skladba S2.4, kontralatě"0,6*(6,0*2+6,3*2)*2,5*0,04*0,06*1,1</t>
  </si>
  <si>
    <t>"skladba S2.4, latě"0,6*(6,0*2+6,3*2)*2,5*0,04*0,06*1,1</t>
  </si>
  <si>
    <t>"parapetní nosník"6,2*0,2*0,26*1,1</t>
  </si>
  <si>
    <t>51</t>
  </si>
  <si>
    <t>762135114</t>
  </si>
  <si>
    <t>Montáž bednění stěn z hrubých latí průřezové pl do 25 cm2</t>
  </si>
  <si>
    <t>-249738441</t>
  </si>
  <si>
    <t>"skladba S2.3, kontralatě (větraná vzduchová mezera)"4*(6,4*2)</t>
  </si>
  <si>
    <t>52</t>
  </si>
  <si>
    <t>60514101</t>
  </si>
  <si>
    <t>řezivo jehličnaté lať 10-25cm2</t>
  </si>
  <si>
    <t>-1187698949</t>
  </si>
  <si>
    <t>"Poznámka: cca 2,5 m latí na 1 m2 pohledové plochy stěny; plocha boční stěna odečtena z výkresu ve formátu dwg"</t>
  </si>
  <si>
    <t>53</t>
  </si>
  <si>
    <t>762321911</t>
  </si>
  <si>
    <t>Zavětrování a ztužení vazníků prkny tl do 32 mm</t>
  </si>
  <si>
    <t>912075086</t>
  </si>
  <si>
    <t>"provizorní ztužení krovu po demontáži části vazby"2*(2*7,3)+2*(2*7,0)</t>
  </si>
  <si>
    <t>54</t>
  </si>
  <si>
    <t>762331932</t>
  </si>
  <si>
    <t>Vyřezání části střešní vazby průřezové pl řeziva přes 224 do 288 cm2 dl přes 3 do 5 m</t>
  </si>
  <si>
    <t>1719766598</t>
  </si>
  <si>
    <t>"odříznutí částí krokví stávajícího krovu, krokve, vikýře š.6,3m"2*(7*5,0)</t>
  </si>
  <si>
    <t>"odříznutí částí krokví stávajícího krovu, krokve, vikýře š.6,0m"2*(7*5,0)</t>
  </si>
  <si>
    <t>55</t>
  </si>
  <si>
    <t>762332921</t>
  </si>
  <si>
    <t>Doplnění části střešní vazby hranoly průřezové pl do 120 cm2 včetně materiálu</t>
  </si>
  <si>
    <t>512302391</t>
  </si>
  <si>
    <t>"kontralatě KLT1"14*4,1</t>
  </si>
  <si>
    <t>"kontralatě KLT2"14*4,35</t>
  </si>
  <si>
    <t>"sloupek S2"20*0,55</t>
  </si>
  <si>
    <t>"sloupek S3"16*1,2</t>
  </si>
  <si>
    <t>56</t>
  </si>
  <si>
    <t>762332922</t>
  </si>
  <si>
    <t>Doplnění části střešní vazby hranoly průřezové pl přes 120 do 224 cm2 včetně materiálu</t>
  </si>
  <si>
    <t>51780309</t>
  </si>
  <si>
    <t>"krokev K1.1"14*4,1</t>
  </si>
  <si>
    <t>"krokev K1.2"14*4,35</t>
  </si>
  <si>
    <t>"krokev K2"28*0,7</t>
  </si>
  <si>
    <t>57</t>
  </si>
  <si>
    <t>762332923</t>
  </si>
  <si>
    <t>Doplnění části střešní vazby hranoly průřezové pl přes 224 do 288 cm2 včetně materiálu</t>
  </si>
  <si>
    <t>701625973</t>
  </si>
  <si>
    <t>"vazník V2.1"2*5,7</t>
  </si>
  <si>
    <t>"pozednice P1"2*6,2</t>
  </si>
  <si>
    <t>"vazník V2.2"2*5,4</t>
  </si>
  <si>
    <t>"pozednice P2"2*5,95</t>
  </si>
  <si>
    <t>"sloupek S1"8*2,4</t>
  </si>
  <si>
    <t>58</t>
  </si>
  <si>
    <t>762332924</t>
  </si>
  <si>
    <t>Doplnění části střešní vazby hranoly průřezové pl přes 288 do 450 cm2 včetně materiálu</t>
  </si>
  <si>
    <t>-1906985055</t>
  </si>
  <si>
    <t>"vazník V1.1"2*6,2</t>
  </si>
  <si>
    <t>"vazník V1.2"2*5,95</t>
  </si>
  <si>
    <t>59</t>
  </si>
  <si>
    <t>762332925</t>
  </si>
  <si>
    <t>Doplnění části střešní vazby hranoly průřezové pl přes 450 do 600 cm2 včetně materiálu</t>
  </si>
  <si>
    <t>-1160080919</t>
  </si>
  <si>
    <t>"parapetní nosník"6,2</t>
  </si>
  <si>
    <t>60</t>
  </si>
  <si>
    <t>762341016</t>
  </si>
  <si>
    <t>Bednění střech rovných sklon do 60° z desek OSB tl 22 mm na sraz šroubovaných na krokve</t>
  </si>
  <si>
    <t>2081843010</t>
  </si>
  <si>
    <t>"skladba S2.2, dřevěné bednění tl. 22 mm"4,4*(2*6,3+2*6,0)</t>
  </si>
  <si>
    <t>61</t>
  </si>
  <si>
    <t>762341914</t>
  </si>
  <si>
    <t>Vyřezání části laťování střech průřezu latí do 25 cm2 pl jednotlivě přes 4 m2</t>
  </si>
  <si>
    <t>-1934565266</t>
  </si>
  <si>
    <t>"rozebrání části střechy pro vytvoření vikýřů"2*(5,0*6,2)+2*(5,0*6,5)</t>
  </si>
  <si>
    <t>62</t>
  </si>
  <si>
    <t>762342214</t>
  </si>
  <si>
    <t>Montáž laťování na střechách jednoduchých sklonu do 60° osové vzdálenosti přes 150 do 360 mm</t>
  </si>
  <si>
    <t>213930430</t>
  </si>
  <si>
    <t>"skladba S2.2, kontralatě"4,4*(2*6,3+2*6,0)</t>
  </si>
  <si>
    <t>"skladba S2.4, kontralatě"0,6*(6,0*2+6,3*2)</t>
  </si>
  <si>
    <t>"skladba S2.4, latě"0,6*(6,0*2+6,3*2)</t>
  </si>
  <si>
    <t>63</t>
  </si>
  <si>
    <t>1948225340</t>
  </si>
  <si>
    <t>64</t>
  </si>
  <si>
    <t>762381013</t>
  </si>
  <si>
    <t>Heverování a podepření tesařských konstrukcí krovů, plná vazba přes 12,5 do 15 m</t>
  </si>
  <si>
    <t>344388759</t>
  </si>
  <si>
    <t>65</t>
  </si>
  <si>
    <t>762395000</t>
  </si>
  <si>
    <t>Spojovací prostředky krovů, bednění, laťování, nadstřešních konstrukcí</t>
  </si>
  <si>
    <t>-1667587444</t>
  </si>
  <si>
    <t>66</t>
  </si>
  <si>
    <t>762431016</t>
  </si>
  <si>
    <t>Obložení stěn z desek OSB tl 22 mm na sraz přibíjených</t>
  </si>
  <si>
    <t>-2089671344</t>
  </si>
  <si>
    <t>"skladba S2.3, dřevěné bednění tl. 22 mm"4*(6,4*2)</t>
  </si>
  <si>
    <t>67</t>
  </si>
  <si>
    <t>762495000</t>
  </si>
  <si>
    <t>Spojovací prostředky pro montáž olištování, obložení stropů, střešních podhledů a stěn</t>
  </si>
  <si>
    <t>682852791</t>
  </si>
  <si>
    <t>68</t>
  </si>
  <si>
    <t>998762202</t>
  </si>
  <si>
    <t>Přesun hmot procentní pro kce tesařské v objektech v přes 6 do 12 m</t>
  </si>
  <si>
    <t>-1004710943</t>
  </si>
  <si>
    <t>763</t>
  </si>
  <si>
    <t>Konstrukce suché výstavby</t>
  </si>
  <si>
    <t>69</t>
  </si>
  <si>
    <t>763111314</t>
  </si>
  <si>
    <t>SDK příčka tl 100 mm profil CW+UW 75 desky 1xA 12,5 s izolací EI 30 Rw do 45 dB</t>
  </si>
  <si>
    <t>-306164893</t>
  </si>
  <si>
    <t>"příčka mezi 3.03 a 3.05+3.06"3,12*11,6-2*(0,8*2,0)</t>
  </si>
  <si>
    <t>"příčka mezi 3.05 a 3.06"2,45*(4,55+0,45)</t>
  </si>
  <si>
    <t>70</t>
  </si>
  <si>
    <t>763111333</t>
  </si>
  <si>
    <t>SDK příčka tl 100 mm profil CW+UW 75 desky 1xH2 12,5 s izolací EI 30 Rw do 45 dB</t>
  </si>
  <si>
    <t>1969676763</t>
  </si>
  <si>
    <t>"okolo m.č. 3.07-3.09"(2,45*2,15)+3,12*(4,4+1,95*3)-3*(0,7*2,0)-(0,8*2,0)</t>
  </si>
  <si>
    <t>71</t>
  </si>
  <si>
    <t>763111417</t>
  </si>
  <si>
    <t>SDK příčka tl 150 mm profil CW+UW 100 desky 2xA 12,5 s izolací EI 60 Rw do 56 dB</t>
  </si>
  <si>
    <t>-1728574490</t>
  </si>
  <si>
    <t>"mezi m.č. 3.03+3.05 a 3.10"(3,06*2,45)/2+(3,15*3,05)-(0,8*2,0)</t>
  </si>
  <si>
    <t>"okolo m.č. 3.04"(2,45*1,592)+3,12*(2,7+6,85+1,9)-(0,8*2,0)</t>
  </si>
  <si>
    <t>72</t>
  </si>
  <si>
    <t>763121433</t>
  </si>
  <si>
    <t>SDK stěna předsazená tl 112,5 mm profil CW+UW 100 deska 1xDFH2 12,5 s izolací EI 30 Rw do 12 dB</t>
  </si>
  <si>
    <t>998384899</t>
  </si>
  <si>
    <t>"skladba S2.3; nosná SDK kce + SDK"4*(2*6,4)*1,1</t>
  </si>
  <si>
    <t>"předstěny ostatní, štíty"2*22,5</t>
  </si>
  <si>
    <t>"předstěny ostatní"0,95*((3,65+5,65+7,0+5,65+1,35)+(1,0+5,35+1,75+1,05+5,35+0,15+1,6+0,1+1,8))+3,12*(6,5+2,96+4,3)</t>
  </si>
  <si>
    <t>73</t>
  </si>
  <si>
    <t>763131471</t>
  </si>
  <si>
    <t>SDK podhled deska 1xDFH2 12,5 bez izolace dvouvrstvá spodní kce profil CD+UD REI do 90</t>
  </si>
  <si>
    <t>-499776469</t>
  </si>
  <si>
    <t>"skladba S2.1, S2.2; SDK vč nosné kce (šikmá část střechy)"(6,551+5,5)*(3,575+7,005+1,265)</t>
  </si>
  <si>
    <t>"skladba S2.1, S2.2; SDK vč nosné kce (šikmá část střechy u vikýřů)"2,36*(6,0+6,0)+2,323*(6,3+6,3)</t>
  </si>
  <si>
    <t>"skladba S2.1, S2.2; SDK vč nosné kce (vikýře)"4,195*(6,0+6,0)+4,05*(6,3+6,3)</t>
  </si>
  <si>
    <t>74</t>
  </si>
  <si>
    <t>763181311</t>
  </si>
  <si>
    <t>Montáž jednokřídlové kovové zárubně SDK příčka</t>
  </si>
  <si>
    <t>1942409423</t>
  </si>
  <si>
    <t>75</t>
  </si>
  <si>
    <t>55331594</t>
  </si>
  <si>
    <t>zárubeň jednokřídlá ocelová pro sádrokartonové příčky tl stěny 110-150mm rozměru 700/1970, 2100mm</t>
  </si>
  <si>
    <t>-1633150373</t>
  </si>
  <si>
    <t>76</t>
  </si>
  <si>
    <t>55331595</t>
  </si>
  <si>
    <t>zárubeň jednokřídlá ocelová pro sádrokartonové příčky tl stěny 110-150mm rozměru 800/1970, 2100mm</t>
  </si>
  <si>
    <t>1878286832</t>
  </si>
  <si>
    <t>77</t>
  </si>
  <si>
    <t>55331596</t>
  </si>
  <si>
    <t>zárubeň jednokřídlá ocelová pro sádrokartonové příčky tl stěny 110-150mm rozměru 900/1970, 2100mm</t>
  </si>
  <si>
    <t>717374202</t>
  </si>
  <si>
    <t>78</t>
  </si>
  <si>
    <t>76321-01</t>
  </si>
  <si>
    <t>D+M dveřní kování</t>
  </si>
  <si>
    <t>2126495727</t>
  </si>
  <si>
    <t>79</t>
  </si>
  <si>
    <t>76321-02</t>
  </si>
  <si>
    <t>D+M dveřní kování WC</t>
  </si>
  <si>
    <t>1742159390</t>
  </si>
  <si>
    <t>80</t>
  </si>
  <si>
    <t>763251211</t>
  </si>
  <si>
    <t>Sádrovláknitá podlaha tl 25 mm z desek tl 2x12,5 mm bez podsypu</t>
  </si>
  <si>
    <t>-796890664</t>
  </si>
  <si>
    <t>81</t>
  </si>
  <si>
    <t>998763402</t>
  </si>
  <si>
    <t>Přesun hmot procentní pro sádrokartonové konstrukce v objektech v přes 6 do 12 m</t>
  </si>
  <si>
    <t>-1563666695</t>
  </si>
  <si>
    <t>764</t>
  </si>
  <si>
    <t>Konstrukce klempířské</t>
  </si>
  <si>
    <t>82</t>
  </si>
  <si>
    <t>76411-01</t>
  </si>
  <si>
    <t>Krytina střechy rovné z barevného legovaného hliníku, tloušťka 0,7 mm, povrchová úprava Coil-Coating</t>
  </si>
  <si>
    <t>-654490648</t>
  </si>
  <si>
    <t>"skladba S2.3; plechová krytina"4*(6,4*2)*1,15</t>
  </si>
  <si>
    <t>83</t>
  </si>
  <si>
    <t>76422-01</t>
  </si>
  <si>
    <t>Oplechování úžlabí z barevného legovaného hliníku, tloušťka 0,7 mm, povrchová úprava Coil-Coating rš 670 mm</t>
  </si>
  <si>
    <t>1965754895</t>
  </si>
  <si>
    <t>"přechod vikýře na stávající krytinu"6,3*2+6,0*2</t>
  </si>
  <si>
    <t>84</t>
  </si>
  <si>
    <t>76422-02</t>
  </si>
  <si>
    <t>Oplechování parapetů z barevného legovaného hliníku, tloušťka 0,7 mm, povrchová úprava Coil-Coating rš 330 mm</t>
  </si>
  <si>
    <t>-885011979</t>
  </si>
  <si>
    <t>(2*5,65)+(2*5,35)</t>
  </si>
  <si>
    <t>85</t>
  </si>
  <si>
    <t>76432-01</t>
  </si>
  <si>
    <t>Lemování rovných zdí střech s krytinou prejzovou nebo vlnitou barevný legovaný hliník, tloušťka 0,7 mm, povrchová úprava Coil-Coating rš 500 mm</t>
  </si>
  <si>
    <t>-1749045164</t>
  </si>
  <si>
    <t>"skladba S2.3; lemování (horní) plechové falcová krytiny"2*(4,4+6,3+4,4)+2*(4,4+6,0+4,4)</t>
  </si>
  <si>
    <t>"skladba S2.3; lemování (spodní) plechové falcová krytiny"2*6,5+2*6,2</t>
  </si>
  <si>
    <t>86</t>
  </si>
  <si>
    <t>998764202</t>
  </si>
  <si>
    <t>Přesun hmot procentní pro konstrukce klempířské v objektech v přes 6 do 12 m</t>
  </si>
  <si>
    <t>838594206</t>
  </si>
  <si>
    <t>765</t>
  </si>
  <si>
    <t>Krytina skládaná</t>
  </si>
  <si>
    <t>87</t>
  </si>
  <si>
    <t>765111801</t>
  </si>
  <si>
    <t>Demontáž krytiny keramické drážkové sklonu do 30° na sucho do suti</t>
  </si>
  <si>
    <t>-418173221</t>
  </si>
  <si>
    <t>"rozebrání části střechy pro vytvoření vikýřů, do sutií jde cca 80%"0,8*(2*(6,2*6,5)+2*(6,2*6,8))</t>
  </si>
  <si>
    <t>88</t>
  </si>
  <si>
    <t>765111803</t>
  </si>
  <si>
    <t>Demontáž krytiny keramické drážkové sklonu do 30° na sucho k dalšímu použití</t>
  </si>
  <si>
    <t>1593177741</t>
  </si>
  <si>
    <t>"rozebrání části střechy pro vytvoření vikýřů, k dalšímu požití jde cca 20% (zpětné osazení, detaily, prořez, aj.)"0,2*(2*(6,2*6,5)+2*(6,2*6,8))</t>
  </si>
  <si>
    <t>89</t>
  </si>
  <si>
    <t>765111904</t>
  </si>
  <si>
    <t>Vyspravení krytiny keramické drážkové na sucho do 10 ks/m2 přes 10 do 20 % opravované plochy</t>
  </si>
  <si>
    <t>-1480445457</t>
  </si>
  <si>
    <t>"zpětné osazení původně demontované krytiny"</t>
  </si>
  <si>
    <t>"rozebraná část střechy"2*(6,2*6,5)+2*(6,2*6,8)</t>
  </si>
  <si>
    <t>"odpočet plochy vikýřů"-(2*(5,75*6,0)+2*(5,75*6,3))</t>
  </si>
  <si>
    <t>90</t>
  </si>
  <si>
    <t>765192001</t>
  </si>
  <si>
    <t>Nouzové (provizorní) zakrytí střechy plachtou</t>
  </si>
  <si>
    <t>94340200</t>
  </si>
  <si>
    <t>"při rozebrání části střechy pro vytvoření vikýřů"4*(8*8)</t>
  </si>
  <si>
    <t>91</t>
  </si>
  <si>
    <t>998765202</t>
  </si>
  <si>
    <t>Přesun hmot procentní pro krytiny skládané v objektech v přes 6 do 12 m</t>
  </si>
  <si>
    <t>-487195240</t>
  </si>
  <si>
    <t>766</t>
  </si>
  <si>
    <t>Konstrukce truhlářské</t>
  </si>
  <si>
    <t>92</t>
  </si>
  <si>
    <t>766660001</t>
  </si>
  <si>
    <t>Montáž dveřních křídel otvíravých jednokřídlových š do 0,8 m do ocelové zárubně</t>
  </si>
  <si>
    <t>794198165</t>
  </si>
  <si>
    <t>93</t>
  </si>
  <si>
    <t>61162073</t>
  </si>
  <si>
    <t>dveře jednokřídlé voštinové povrch laminátový plné 700x1970-2100mm</t>
  </si>
  <si>
    <t>798440972</t>
  </si>
  <si>
    <t>94</t>
  </si>
  <si>
    <t>61162074</t>
  </si>
  <si>
    <t>dveře jednokřídlé voštinové povrch laminátový plné 800x1970-2100mm</t>
  </si>
  <si>
    <t>327050641</t>
  </si>
  <si>
    <t>95</t>
  </si>
  <si>
    <t>766660002</t>
  </si>
  <si>
    <t>Montáž dveřních křídel otvíravých jednokřídlových š přes 0,8 m do ocelové zárubně</t>
  </si>
  <si>
    <t>-786741553</t>
  </si>
  <si>
    <t>96</t>
  </si>
  <si>
    <t>61162075</t>
  </si>
  <si>
    <t>dveře jednokřídlé voštinové povrch laminátový plné 900x1970-2100mm</t>
  </si>
  <si>
    <t>-2040003049</t>
  </si>
  <si>
    <t>97</t>
  </si>
  <si>
    <t>766694125</t>
  </si>
  <si>
    <t>Montáž parapetních dřevěných nebo plastových š přes 30 cm dl přes 3,6 m</t>
  </si>
  <si>
    <t>2079532957</t>
  </si>
  <si>
    <t>98</t>
  </si>
  <si>
    <t>60794104</t>
  </si>
  <si>
    <t>parapet dřevotřískový vnitřní povrch laminátový š 340mm</t>
  </si>
  <si>
    <t>-353800378</t>
  </si>
  <si>
    <t>99</t>
  </si>
  <si>
    <t>60794121</t>
  </si>
  <si>
    <t>koncovka PVC k parapetním dřevotřískovým deskám 600mm</t>
  </si>
  <si>
    <t>1557612380</t>
  </si>
  <si>
    <t>100</t>
  </si>
  <si>
    <t>998766202</t>
  </si>
  <si>
    <t>Přesun hmot procentní pro kce truhlářské v objektech v přes 6 do 12 m</t>
  </si>
  <si>
    <t>127162028</t>
  </si>
  <si>
    <t>767</t>
  </si>
  <si>
    <t>Konstrukce zámečnické</t>
  </si>
  <si>
    <t>101</t>
  </si>
  <si>
    <t>767620128</t>
  </si>
  <si>
    <t>Montáž oken kovových zdvojených otevíravých do zdiva pl přes 2,5 m2</t>
  </si>
  <si>
    <t>1786079725</t>
  </si>
  <si>
    <t>1,6*((2*5,65)+(2*5,35))</t>
  </si>
  <si>
    <t>102</t>
  </si>
  <si>
    <t>55341012</t>
  </si>
  <si>
    <t>okno Al otevíravé/sklopné dvojsklo přes plochu 1m2 v 1,5-2,5m</t>
  </si>
  <si>
    <t>-1328481012</t>
  </si>
  <si>
    <t>35,2*1,02 'Přepočtené koeficientem množství</t>
  </si>
  <si>
    <t>103</t>
  </si>
  <si>
    <t>998767202</t>
  </si>
  <si>
    <t>Přesun hmot procentní pro zámečnické konstrukce v objektech v přes 6 do 12 m</t>
  </si>
  <si>
    <t>-1417507805</t>
  </si>
  <si>
    <t>771</t>
  </si>
  <si>
    <t>Podlahy z dlaždic</t>
  </si>
  <si>
    <t>104</t>
  </si>
  <si>
    <t>771111011</t>
  </si>
  <si>
    <t>Vysátí podkladu před pokládkou dlažby</t>
  </si>
  <si>
    <t>294275730</t>
  </si>
  <si>
    <t>105</t>
  </si>
  <si>
    <t>771121011</t>
  </si>
  <si>
    <t>Nátěr penetrační na podlahu</t>
  </si>
  <si>
    <t>-102215429</t>
  </si>
  <si>
    <t>106</t>
  </si>
  <si>
    <t>771151011</t>
  </si>
  <si>
    <t>Samonivelační stěrka podlah pevnosti 20 MPa tl 3 mm</t>
  </si>
  <si>
    <t>-1709312553</t>
  </si>
  <si>
    <t>107</t>
  </si>
  <si>
    <t>771474113</t>
  </si>
  <si>
    <t>Montáž soklů z dlaždic keramických rovných flexibilní lepidlo v přes 90 do 120 mm</t>
  </si>
  <si>
    <t>-1307437688</t>
  </si>
  <si>
    <t>"m.č. 3.02"1,771+0,275+0,15+0,15+4,375+0,2+1,55+0,25+0,25+0,8</t>
  </si>
  <si>
    <t>108</t>
  </si>
  <si>
    <t>59761011</t>
  </si>
  <si>
    <t>dlažba keramická slinutá hladká do interiéru i exteriéru do 9ks/m2</t>
  </si>
  <si>
    <t>102698930</t>
  </si>
  <si>
    <t>"sokl, m.č. 3.02"9,771*0,1*1,25</t>
  </si>
  <si>
    <t>1,221*1,1 'Přepočtené koeficientem množství</t>
  </si>
  <si>
    <t>109</t>
  </si>
  <si>
    <t>771574111</t>
  </si>
  <si>
    <t>Montáž podlah keramických hladkých lepených flexibilním lepidlem do 9 ks/m2</t>
  </si>
  <si>
    <t>1465785699</t>
  </si>
  <si>
    <t>"skladba S1.1; dlažba, m.č. 3.02"8,6</t>
  </si>
  <si>
    <t>"skladba S1.1; dlažba, m.č. 3.07"1,8*2,3</t>
  </si>
  <si>
    <t>"skladba S1.1; dlažba, m.č. 3.08"(1,8*0,9)+(1,8*0,9)</t>
  </si>
  <si>
    <t>"skladba S1.1; dlažba, m.č. 3.09"1,8*2,15</t>
  </si>
  <si>
    <t>110</t>
  </si>
  <si>
    <t>-1939058175</t>
  </si>
  <si>
    <t>19,85*1,1 'Přepočtené koeficientem množství</t>
  </si>
  <si>
    <t>111</t>
  </si>
  <si>
    <t>771577111</t>
  </si>
  <si>
    <t>Příplatek k montáži podlah keramických lepených flexibilním lepidlem za plochu do 5 m2</t>
  </si>
  <si>
    <t>-749522131</t>
  </si>
  <si>
    <t>"sokl"9,771*0,1</t>
  </si>
  <si>
    <t>"dlažba"19,85</t>
  </si>
  <si>
    <t>112</t>
  </si>
  <si>
    <t>771577116</t>
  </si>
  <si>
    <t>Příplatek k montáži podlah keramických lepených flexibilním lepidlem za spárování</t>
  </si>
  <si>
    <t>964057803</t>
  </si>
  <si>
    <t>113</t>
  </si>
  <si>
    <t>771591112</t>
  </si>
  <si>
    <t>Izolace pod dlažbu nátěrem nebo stěrkou ve dvou vrstvách</t>
  </si>
  <si>
    <t>-1397218239</t>
  </si>
  <si>
    <t>114</t>
  </si>
  <si>
    <t>998771202</t>
  </si>
  <si>
    <t>Přesun hmot procentní pro podlahy z dlaždic v objektech v přes 6 do 12 m</t>
  </si>
  <si>
    <t>-86340078</t>
  </si>
  <si>
    <t>776</t>
  </si>
  <si>
    <t>Podlahy povlakové</t>
  </si>
  <si>
    <t>115</t>
  </si>
  <si>
    <t>776111311</t>
  </si>
  <si>
    <t>Vysátí podkladu povlakových podlah</t>
  </si>
  <si>
    <t>-1955741777</t>
  </si>
  <si>
    <t>116</t>
  </si>
  <si>
    <t>776121112</t>
  </si>
  <si>
    <t>Vodou ředitelná penetrace savého podkladu povlakových podlah</t>
  </si>
  <si>
    <t>-122698045</t>
  </si>
  <si>
    <t>117</t>
  </si>
  <si>
    <t>776141111</t>
  </si>
  <si>
    <t>Vyrovnání podkladu povlakových podlah stěrkou pevnosti 20 MPa tl do 3 mm</t>
  </si>
  <si>
    <t>-1705831921</t>
  </si>
  <si>
    <t>118</t>
  </si>
  <si>
    <t>776231111</t>
  </si>
  <si>
    <t>Lepení lamel a čtverců z vinylu standardním lepidlem</t>
  </si>
  <si>
    <t>-1416155667</t>
  </si>
  <si>
    <t>"skladba S1.2+S1.3; vinyl pásy, m.č. 3.03-3.06, 3.10"24,5+31,4+24,0+22,1+89,0</t>
  </si>
  <si>
    <t>119</t>
  </si>
  <si>
    <t>28411-01</t>
  </si>
  <si>
    <t>vinylová zátěžová podlahovina, specifikace dle PD</t>
  </si>
  <si>
    <t>-1784520312</t>
  </si>
  <si>
    <t>191*1,1 'Přepočtené koeficientem množství</t>
  </si>
  <si>
    <t>120</t>
  </si>
  <si>
    <t>776411111</t>
  </si>
  <si>
    <t>Montáž obvodových soklíků výšky do 80 mm</t>
  </si>
  <si>
    <t>-787371</t>
  </si>
  <si>
    <t>"m.č. 3.03"11,59*2+5,48*2+1,88*2-(0,9*2)-(0,8*3)-0,7</t>
  </si>
  <si>
    <t>"m.č. 3.04"6,85*2+5,45*2-0,8</t>
  </si>
  <si>
    <t>"m.č. 3.05"7,08*2+4,55*2-0,8</t>
  </si>
  <si>
    <t>"m.č. 3.06"6,902*2+4,55*2-0,8</t>
  </si>
  <si>
    <t>"m.č. 3.10"9,4*2+11,45*2-0,8</t>
  </si>
  <si>
    <t>121</t>
  </si>
  <si>
    <t>28411009</t>
  </si>
  <si>
    <t>lišta soklová PVC 18x80mm</t>
  </si>
  <si>
    <t>656295756</t>
  </si>
  <si>
    <t>142,264*1,02 'Přepočtené koeficientem množství</t>
  </si>
  <si>
    <t>122</t>
  </si>
  <si>
    <t>776421312</t>
  </si>
  <si>
    <t>Montáž přechodových šroubovaných lišt</t>
  </si>
  <si>
    <t>-674399281</t>
  </si>
  <si>
    <t>"z m.č. 3.02 do m.č. 3.03"0,9</t>
  </si>
  <si>
    <t>"z m.č. 3.03 do m.č. 3.07"0,9</t>
  </si>
  <si>
    <t>"z m.č. 3.03 do m.č. 3.08"0,7</t>
  </si>
  <si>
    <t>123</t>
  </si>
  <si>
    <t>69751-01</t>
  </si>
  <si>
    <t>přechodová lišta mezi dvěma typy podlahovin</t>
  </si>
  <si>
    <t>1527569847</t>
  </si>
  <si>
    <t>124</t>
  </si>
  <si>
    <t>998776202</t>
  </si>
  <si>
    <t>Přesun hmot procentní pro podlahy povlakové v objektech v přes 6 do 12 m</t>
  </si>
  <si>
    <t>-956629175</t>
  </si>
  <si>
    <t>781</t>
  </si>
  <si>
    <t>Dokončovací práce - obklady</t>
  </si>
  <si>
    <t>125</t>
  </si>
  <si>
    <t>781111011</t>
  </si>
  <si>
    <t>Ometení (oprášení) stěny při přípravě podkladu</t>
  </si>
  <si>
    <t>-2139938381</t>
  </si>
  <si>
    <t>126</t>
  </si>
  <si>
    <t>781121011</t>
  </si>
  <si>
    <t>Nátěr penetrační na stěnu</t>
  </si>
  <si>
    <t>380464742</t>
  </si>
  <si>
    <t>127</t>
  </si>
  <si>
    <t>781131112</t>
  </si>
  <si>
    <t>Izolace pod obklad nátěrem nebo stěrkou ve dvou vrstvách</t>
  </si>
  <si>
    <t>-1845300019</t>
  </si>
  <si>
    <t>128</t>
  </si>
  <si>
    <t>781474113</t>
  </si>
  <si>
    <t>Montáž obkladů vnitřních keramických hladkých přes 12 do 19 ks/m2 lepených flexibilním lepidlem</t>
  </si>
  <si>
    <t>625975540</t>
  </si>
  <si>
    <t>"m.č. 3.07"2,0*(1,8*2+2,3*2)-(0,9*2,0)</t>
  </si>
  <si>
    <t>"m.č. 3.08"(2,0*(1,8*2+0,9*2)-(0,7*2,0))+(2,0*(1,8*2+0,9*2)-2*(0,7*2,0))</t>
  </si>
  <si>
    <t>"m.č. 3.09"2,0*(1,8*2+2,15*2)-(0,7*2,0)</t>
  </si>
  <si>
    <t>129</t>
  </si>
  <si>
    <t>59761071</t>
  </si>
  <si>
    <t>obklad keramický hladký přes 12 do 19ks/m2</t>
  </si>
  <si>
    <t>-427502135</t>
  </si>
  <si>
    <t>46,4*1,1 'Přepočtené koeficientem množství</t>
  </si>
  <si>
    <t>130</t>
  </si>
  <si>
    <t>781477111</t>
  </si>
  <si>
    <t>Příplatek k montáži obkladů vnitřních keramických hladkých za plochu do 10 m2</t>
  </si>
  <si>
    <t>374660511</t>
  </si>
  <si>
    <t>131</t>
  </si>
  <si>
    <t>781477116</t>
  </si>
  <si>
    <t>Příplatek k montáži obkladů vnitřních keramických hladkých za spárování</t>
  </si>
  <si>
    <t>-469756315</t>
  </si>
  <si>
    <t>132</t>
  </si>
  <si>
    <t>998781202</t>
  </si>
  <si>
    <t>Přesun hmot procentní pro obklady keramické v objektech v přes 6 do 12 m</t>
  </si>
  <si>
    <t>868777100</t>
  </si>
  <si>
    <t>783</t>
  </si>
  <si>
    <t>Dokončovací práce - nátěry</t>
  </si>
  <si>
    <t>133</t>
  </si>
  <si>
    <t>783201201</t>
  </si>
  <si>
    <t>Obroušení tesařských konstrukcí před provedením nátěru</t>
  </si>
  <si>
    <t>1820103228</t>
  </si>
  <si>
    <t>134</t>
  </si>
  <si>
    <t>783201401</t>
  </si>
  <si>
    <t>Ometení tesařských konstrukcí před provedením nátěru</t>
  </si>
  <si>
    <t>-848322460</t>
  </si>
  <si>
    <t>135</t>
  </si>
  <si>
    <t>783222101</t>
  </si>
  <si>
    <t>Lokální tmelení tesařských kcí do 10 % pl akrylátovým tmelem</t>
  </si>
  <si>
    <t>-1009175892</t>
  </si>
  <si>
    <t>"úprava viditelných částí krovu před provedením protipožárního nátěru"</t>
  </si>
  <si>
    <t>"vaznice"15,54+15,09</t>
  </si>
  <si>
    <t>"pásky"12,96</t>
  </si>
  <si>
    <t>"sloupky"11,52</t>
  </si>
  <si>
    <t>136</t>
  </si>
  <si>
    <t>783226101</t>
  </si>
  <si>
    <t>Protipožární akrylátový nátěr tesařských konstrukcí</t>
  </si>
  <si>
    <t>495429010</t>
  </si>
  <si>
    <t>"nátěr viditelných částí krovu protipožárním nátěrem"</t>
  </si>
  <si>
    <t>784</t>
  </si>
  <si>
    <t>Dokončovací práce - malby a tapety</t>
  </si>
  <si>
    <t>137</t>
  </si>
  <si>
    <t>784211101</t>
  </si>
  <si>
    <t>Dvojnásobné bílé malby v místnostech v do 3,80 m</t>
  </si>
  <si>
    <t>408180748</t>
  </si>
  <si>
    <t>"příčky okolo m.č. 3.07-3.09"(2,45*2,15)+3,12*(4,4+1,95*3)-3*(0,7*2,0)-(0,8*2,0)</t>
  </si>
  <si>
    <t>"příčka mezi m.č. 3.03+3.05 a 3.10"(3,06*2,45)/2+(3,15*3,05)-(0,8*2,0)</t>
  </si>
  <si>
    <t>"příčka okolo m.č. 3.04"(2,45*1,592)+3,12*(2,7+6,85+1,9)-(0,8*2,0)</t>
  </si>
  <si>
    <t>"SDK vč nosné kce (šikmá část střechy)"(6,551+5,5)*(3,575+7,005+1,265)</t>
  </si>
  <si>
    <t>"SDK vč nosné kce (šikmá část střechy u vikýřů)"2,36*(6,0+6,0)+2,323*(6,3+6,3)</t>
  </si>
  <si>
    <t>"SDK vč nosné kce (vikýře)"4,195*(6,0+6,0)+4,05*(6,3+6,3)</t>
  </si>
  <si>
    <t>"lokální (nespecifikované) opravy stávajících maleb"100</t>
  </si>
  <si>
    <t>02 - Zdravotechnika</t>
  </si>
  <si>
    <t xml:space="preserve">PSV - Práce a dodávky PSV   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</si>
  <si>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</si>
  <si>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</si>
  <si>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</si>
  <si>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</si>
  <si>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OST - Ostatní   </t>
  </si>
  <si>
    <t xml:space="preserve">    O01 - Ostatní   </t>
  </si>
  <si>
    <t xml:space="preserve">Práce a dodávky PSV   </t>
  </si>
  <si>
    <t>721</t>
  </si>
  <si>
    <t>Zdravotechnika - vnitřní kanalizace</t>
  </si>
  <si>
    <t>72105</t>
  </si>
  <si>
    <t>Montáž zápachových uzávěrek</t>
  </si>
  <si>
    <t>-498125505</t>
  </si>
  <si>
    <t>72586009</t>
  </si>
  <si>
    <t>Sifon umyvadl.40 chromový</t>
  </si>
  <si>
    <t>-5442932</t>
  </si>
  <si>
    <t>72586016</t>
  </si>
  <si>
    <t>Sifon DN50 samočist.</t>
  </si>
  <si>
    <t>1426894926</t>
  </si>
  <si>
    <t>721174025</t>
  </si>
  <si>
    <t>Potrubí kanalizační z PP odpadní systém HT DN 100</t>
  </si>
  <si>
    <t>666894995</t>
  </si>
  <si>
    <t>721174042</t>
  </si>
  <si>
    <t>Potrubí kanalizační z PP připojovací DN 40</t>
  </si>
  <si>
    <t>80643841</t>
  </si>
  <si>
    <t>721174043</t>
  </si>
  <si>
    <t>Potrubí kanalizační z PP připojovací DN 50</t>
  </si>
  <si>
    <t>-1904515184</t>
  </si>
  <si>
    <t>72119401</t>
  </si>
  <si>
    <t>Montáž větrací a přivzdušňovací hlavice</t>
  </si>
  <si>
    <t>1643465049</t>
  </si>
  <si>
    <t>72150</t>
  </si>
  <si>
    <t>Větrací hlavice odpadní DN50/100</t>
  </si>
  <si>
    <t>-1236094322</t>
  </si>
  <si>
    <t>721194104</t>
  </si>
  <si>
    <t>Vyvedení a upevnění odpadních výpustek DN 40</t>
  </si>
  <si>
    <t>-1982988504</t>
  </si>
  <si>
    <t>721194105</t>
  </si>
  <si>
    <t>Vyvedení a upevnění odpadních výpustek DN 50</t>
  </si>
  <si>
    <t>1194360586</t>
  </si>
  <si>
    <t>721194109</t>
  </si>
  <si>
    <t>Vyvedení a upevnění odpadních výpustek DN 100</t>
  </si>
  <si>
    <t>1274317503</t>
  </si>
  <si>
    <t>721274103</t>
  </si>
  <si>
    <t>Přivzdušňovací ventil venkovní odpadních potrubí DN 50</t>
  </si>
  <si>
    <t>1018771577</t>
  </si>
  <si>
    <t>721290112</t>
  </si>
  <si>
    <t>Zkouška těsnosti potrubí kanalizace vodou</t>
  </si>
  <si>
    <t>2107671808</t>
  </si>
  <si>
    <t>721910912</t>
  </si>
  <si>
    <t>Pročištění odpadů svislých v jednom podlaží do DN 200</t>
  </si>
  <si>
    <t>1018739928</t>
  </si>
  <si>
    <t>721504562</t>
  </si>
  <si>
    <t>Napojení na stávající kanalizaci vysazení nové odbočky</t>
  </si>
  <si>
    <t>610288276</t>
  </si>
  <si>
    <t>998721201</t>
  </si>
  <si>
    <t>Přesun hmot pro vnitřní kanalizace v objektech v do 6 m</t>
  </si>
  <si>
    <t>-1491872518</t>
  </si>
  <si>
    <t>722</t>
  </si>
  <si>
    <t>Zdravotechnika - vnitřní vodovod</t>
  </si>
  <si>
    <t>722130992452</t>
  </si>
  <si>
    <t>Napojení na stávající rozvody vody</t>
  </si>
  <si>
    <t>925211583</t>
  </si>
  <si>
    <t>722174002</t>
  </si>
  <si>
    <t>Potrubí vodovodní plastové PP-RCT svar polyfuze PN 16 D 20 x 2,8 mm</t>
  </si>
  <si>
    <t>-181863727</t>
  </si>
  <si>
    <t>722174003</t>
  </si>
  <si>
    <t xml:space="preserve">Potrubí vodovodní plastové  PP-RCT svar polyfuze PN 16 D 25 x 3,5 mm</t>
  </si>
  <si>
    <t>-991922250</t>
  </si>
  <si>
    <t>722181231</t>
  </si>
  <si>
    <t>Ochrana vodovodního potrubí přilepenými tepelně izolačními trubicemi z PE tl do 20 mm DN do 22 mm</t>
  </si>
  <si>
    <t>-282072897</t>
  </si>
  <si>
    <t>722181232</t>
  </si>
  <si>
    <t>Ochrana vodovodního potrubí přilepenými tepelně izolačními trubicemi z PE tl do 25 mm DN do 42 mm</t>
  </si>
  <si>
    <t>53064911</t>
  </si>
  <si>
    <t>722224115</t>
  </si>
  <si>
    <t>Kohout plnicí nebo vypouštěcí G 1/2 PN 10 s jedním závitem</t>
  </si>
  <si>
    <t>-114125872</t>
  </si>
  <si>
    <t>722231073</t>
  </si>
  <si>
    <t>Ventil zpětný mosazný G3/4 PN 10 do 110°C se dvěma závity</t>
  </si>
  <si>
    <t>1635329065</t>
  </si>
  <si>
    <t>722231252</t>
  </si>
  <si>
    <t>Ventil pojistný mosazný s vnitřním x vnějším závitem PN 6, T 100°C G 3/4" k bojleru</t>
  </si>
  <si>
    <t>-1739615836</t>
  </si>
  <si>
    <t>722232062</t>
  </si>
  <si>
    <t>Kohout kulový přímý G 3/4 PN 42 do 185°C vnitřní závit s vypouštěním</t>
  </si>
  <si>
    <t>-1557768512</t>
  </si>
  <si>
    <t>722232063</t>
  </si>
  <si>
    <t>Kohout kulový přímý G 1 PN 42 do 185°C vnitřní závit s vypouštěním</t>
  </si>
  <si>
    <t>-44709672</t>
  </si>
  <si>
    <t>722290226</t>
  </si>
  <si>
    <t>Zkouška těsnosti vodovodního potrubí závitového do DN 50</t>
  </si>
  <si>
    <t>1815844981</t>
  </si>
  <si>
    <t>722290234</t>
  </si>
  <si>
    <t>Proplach a dezinfekce vodovodního potrubí do DN 80</t>
  </si>
  <si>
    <t>-442254438</t>
  </si>
  <si>
    <t>732331613</t>
  </si>
  <si>
    <t>Nádoba tlaková expanzní s membránou závitové připojení PN 0,6 o objemu 5 l</t>
  </si>
  <si>
    <t>soubor</t>
  </si>
  <si>
    <t>1099794854</t>
  </si>
  <si>
    <t>732331921</t>
  </si>
  <si>
    <t>Příslušenství k expanzním nádobám bezpečnostní uzávěr G 3/4 k měření tlaku</t>
  </si>
  <si>
    <t>-934667964</t>
  </si>
  <si>
    <t>7323319214526</t>
  </si>
  <si>
    <t>OHŘÍVAČ TV ELEKTRICKÝ ZÁVĚSNÝ, OBJEM 20l 2,2kW, 230V50Hz + MONTÁŽ</t>
  </si>
  <si>
    <t>-1537873085</t>
  </si>
  <si>
    <t>998722201</t>
  </si>
  <si>
    <t>Přesun hmot pro vnitřní vodovod v objektech v do 6 m</t>
  </si>
  <si>
    <t>828693221</t>
  </si>
  <si>
    <t>725</t>
  </si>
  <si>
    <t>Zdravotechnika - zařizovací předměty</t>
  </si>
  <si>
    <t>725119125</t>
  </si>
  <si>
    <t>Montáž klozetových mís závěsných na nosné stěny</t>
  </si>
  <si>
    <t>1414594672</t>
  </si>
  <si>
    <t>64236041</t>
  </si>
  <si>
    <t>klozet keramický bílý závěsný hluboké splachování</t>
  </si>
  <si>
    <t>1636444916</t>
  </si>
  <si>
    <t>6423605</t>
  </si>
  <si>
    <t>klozet keramický bílý závěsný hluboké splachování pro handicapované + dddálené ovládání Typ 01 pneumatické podomítkové</t>
  </si>
  <si>
    <t>2033809165</t>
  </si>
  <si>
    <t>725215102</t>
  </si>
  <si>
    <t>Montáž umyvadla připevněného na šrouby do zdiva</t>
  </si>
  <si>
    <t>2101609119</t>
  </si>
  <si>
    <t>7251012</t>
  </si>
  <si>
    <t>Umyvadlo ker. 55cm, bílé</t>
  </si>
  <si>
    <t>-806693559</t>
  </si>
  <si>
    <t>725101245</t>
  </si>
  <si>
    <t>Umyvadlo ker. invalidní, bílé</t>
  </si>
  <si>
    <t>2043394051</t>
  </si>
  <si>
    <t>725311121</t>
  </si>
  <si>
    <t>Dřez jednoduchý nerezový se zápachovou uzávěrkou s odkapávací plochou 560x480 mm a miskou</t>
  </si>
  <si>
    <t>-1719543823</t>
  </si>
  <si>
    <t>725331111</t>
  </si>
  <si>
    <t>Výlevka keramická s horním splachováním</t>
  </si>
  <si>
    <t>1408993212</t>
  </si>
  <si>
    <t>725819401</t>
  </si>
  <si>
    <t>Montáž ventilů rohových G 1/2 s připojovací trubičkou</t>
  </si>
  <si>
    <t>82914924</t>
  </si>
  <si>
    <t>7251001</t>
  </si>
  <si>
    <t xml:space="preserve">Ventil rohový 1/2"  + připojovací thadičky</t>
  </si>
  <si>
    <t>314159222</t>
  </si>
  <si>
    <t>725821329</t>
  </si>
  <si>
    <t>Baterie dřezová stojánková páková s vytahovací sprškou</t>
  </si>
  <si>
    <t>1773986567</t>
  </si>
  <si>
    <t>725822721</t>
  </si>
  <si>
    <t>Montáž baterie umyvadlové stojánkové G 1/2</t>
  </si>
  <si>
    <t>333103033</t>
  </si>
  <si>
    <t>7251002</t>
  </si>
  <si>
    <t>Baterie umyvadlová stoj. páková</t>
  </si>
  <si>
    <t>-722745603</t>
  </si>
  <si>
    <t>725831313</t>
  </si>
  <si>
    <t>Baterie umyvadlová invalidní</t>
  </si>
  <si>
    <t>1062349468</t>
  </si>
  <si>
    <t>725841322</t>
  </si>
  <si>
    <t>Baterie nástěnná výlevková + příslušenství</t>
  </si>
  <si>
    <t>-2054210071</t>
  </si>
  <si>
    <t>998725201</t>
  </si>
  <si>
    <t>Přesun hmot pro zařizovací předměty v objektech v do 6 m</t>
  </si>
  <si>
    <t>-698683304</t>
  </si>
  <si>
    <t>726</t>
  </si>
  <si>
    <t>Zdravotechnika - předstěnové instalace</t>
  </si>
  <si>
    <t>726111031</t>
  </si>
  <si>
    <t>D+M předstěnový modul pro závěsný klozets ovládáním zepředu v 1080 mm</t>
  </si>
  <si>
    <t>-447428040</t>
  </si>
  <si>
    <t>998726211</t>
  </si>
  <si>
    <t>Přesun hmot procentní pro instalační prefabrikáty v objektech v do 6 m</t>
  </si>
  <si>
    <t>-898774202</t>
  </si>
  <si>
    <t>OST</t>
  </si>
  <si>
    <t xml:space="preserve">Ostatní   </t>
  </si>
  <si>
    <t>O01</t>
  </si>
  <si>
    <t>0011</t>
  </si>
  <si>
    <t>Stavební výpomoc</t>
  </si>
  <si>
    <t>262144</t>
  </si>
  <si>
    <t>-2124856093</t>
  </si>
  <si>
    <t>0012</t>
  </si>
  <si>
    <t>Nepředvídané práce</t>
  </si>
  <si>
    <t>1755040545</t>
  </si>
  <si>
    <t>0013</t>
  </si>
  <si>
    <t>Konstrukce pro uchycení rozvodů</t>
  </si>
  <si>
    <t>-247616215</t>
  </si>
  <si>
    <t>0014</t>
  </si>
  <si>
    <t>Madla pro invalidní WC</t>
  </si>
  <si>
    <t>pár</t>
  </si>
  <si>
    <t>771935172</t>
  </si>
  <si>
    <t>0015</t>
  </si>
  <si>
    <t>Madla pro invalidní umyvadla</t>
  </si>
  <si>
    <t>643555146</t>
  </si>
  <si>
    <t>0021</t>
  </si>
  <si>
    <t>Požární ucpávky pro všechny prostupy požární konstrukcí</t>
  </si>
  <si>
    <t>-232753097</t>
  </si>
  <si>
    <t>03 -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</si>
  <si>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</si>
  <si>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</si>
  <si>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</si>
  <si>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713463121</t>
  </si>
  <si>
    <t>Montáž izolace tepelné potrubí potrubními pouzdry bez úpravy uchycenými sponami 1x</t>
  </si>
  <si>
    <t>-1093101553</t>
  </si>
  <si>
    <t>71301</t>
  </si>
  <si>
    <t xml:space="preserve">Izolace návleková  tl. 20mm/15</t>
  </si>
  <si>
    <t>1837615309</t>
  </si>
  <si>
    <t>713011</t>
  </si>
  <si>
    <t xml:space="preserve">Izolace návleková  tl. 20mm s Al /18</t>
  </si>
  <si>
    <t>-279616939</t>
  </si>
  <si>
    <t>71350</t>
  </si>
  <si>
    <t>Izolace návleková tl.25mm s Al /22</t>
  </si>
  <si>
    <t>1975036897</t>
  </si>
  <si>
    <t>71351</t>
  </si>
  <si>
    <t>Izolace návleková tl.25mm s Al /28</t>
  </si>
  <si>
    <t>327299584</t>
  </si>
  <si>
    <t>998713201</t>
  </si>
  <si>
    <t>Přesun hmot procentní pro izolace tepelné v objektech v do 6 m</t>
  </si>
  <si>
    <t>1250348112</t>
  </si>
  <si>
    <t>733</t>
  </si>
  <si>
    <t>Ústřední vytápění - rozvodné potrubí</t>
  </si>
  <si>
    <t>733223102</t>
  </si>
  <si>
    <t>Potrubí měděné tvrdé spojované měkkým pájením D 15x1 mm</t>
  </si>
  <si>
    <t>1318245608</t>
  </si>
  <si>
    <t>733223103</t>
  </si>
  <si>
    <t>Potrubí měděné tvrdé spojované měkkým pájením D 18x1 mm</t>
  </si>
  <si>
    <t>1803447137</t>
  </si>
  <si>
    <t>733223104</t>
  </si>
  <si>
    <t>Potrubí měděné tvrdé spojované měkkým pájením D 22x1 mm</t>
  </si>
  <si>
    <t>-311474522</t>
  </si>
  <si>
    <t>733223105</t>
  </si>
  <si>
    <t>Potrubí měděné tvrdé spojované měkkým pájením D 28x1,5 mm</t>
  </si>
  <si>
    <t>-262625001</t>
  </si>
  <si>
    <t>733224222</t>
  </si>
  <si>
    <t>Příplatek k potrubí měděnému za zhotovení přípojky z trubek měděných D 15x1</t>
  </si>
  <si>
    <t>-1110442549</t>
  </si>
  <si>
    <t>733224223</t>
  </si>
  <si>
    <t>Příplatek k potrubí měděnému za zhotovení přípojky z trubek měděných D 18x1 mm</t>
  </si>
  <si>
    <t>401350557</t>
  </si>
  <si>
    <t>733224224</t>
  </si>
  <si>
    <t>Příplatek k potrubí měděnému za zhotovení přípojky z trubek měděných D 22x1</t>
  </si>
  <si>
    <t>670353420</t>
  </si>
  <si>
    <t>733224225</t>
  </si>
  <si>
    <t>Příplatek k potrubí měděnému za zhotovení přípojky z trubek měděných D 28x1,5 mm</t>
  </si>
  <si>
    <t>1479839869</t>
  </si>
  <si>
    <t>733291101</t>
  </si>
  <si>
    <t>Zkouška těsnosti potrubí měděné do D 35x1,5</t>
  </si>
  <si>
    <t>-1919599739</t>
  </si>
  <si>
    <t>733291905</t>
  </si>
  <si>
    <t>Propojení potrubí měděného při opravě D 28x1,5 mm</t>
  </si>
  <si>
    <t>-718128821</t>
  </si>
  <si>
    <t>733293905</t>
  </si>
  <si>
    <t>Vsazení odbočky na potrubí měděné o rozměru D 28x1,5 mm</t>
  </si>
  <si>
    <t>-1338337950</t>
  </si>
  <si>
    <t>998733201</t>
  </si>
  <si>
    <t>Přesun hmot procentní pro rozvody potrubí v objektech v do 6 m</t>
  </si>
  <si>
    <t>-107022829</t>
  </si>
  <si>
    <t>734</t>
  </si>
  <si>
    <t>Ústřední vytápění - armatury</t>
  </si>
  <si>
    <t>7340001</t>
  </si>
  <si>
    <t>Montáž termostat. hlavice</t>
  </si>
  <si>
    <t>-841847679</t>
  </si>
  <si>
    <t>73455</t>
  </si>
  <si>
    <t>Radiátorová term. hlavice s ochranou proti poškození a odcizení</t>
  </si>
  <si>
    <t>1868525590</t>
  </si>
  <si>
    <t>734209112</t>
  </si>
  <si>
    <t>Montáž armatury závitové s dvěma závity G 1/2</t>
  </si>
  <si>
    <t>1870333675</t>
  </si>
  <si>
    <t>734691</t>
  </si>
  <si>
    <t>Šroubení rad. H pro VK roh. G 1/2"</t>
  </si>
  <si>
    <t>1042522103</t>
  </si>
  <si>
    <t>73409</t>
  </si>
  <si>
    <t>Šroubení svěrné + opěrné pouzdro - d 15</t>
  </si>
  <si>
    <t>-721263659</t>
  </si>
  <si>
    <t>734211113</t>
  </si>
  <si>
    <t>Ventil závitový odvzdušňovací G 3/8 PN 10 do 120°C</t>
  </si>
  <si>
    <t>-601739357</t>
  </si>
  <si>
    <t>734220101</t>
  </si>
  <si>
    <t>Ventil závitový regulační přímý G 3/4 PN 20 do 100°C vyvažovací</t>
  </si>
  <si>
    <t>240790476</t>
  </si>
  <si>
    <t>734261235</t>
  </si>
  <si>
    <t>Šroubení topenářské přímé G 1 PN 16 do 120°C</t>
  </si>
  <si>
    <t>220480927</t>
  </si>
  <si>
    <t>734292712</t>
  </si>
  <si>
    <t>Kohout kulový přímý G 3/8 PN 42 do 185°C vnitřní závit</t>
  </si>
  <si>
    <t>126679161</t>
  </si>
  <si>
    <t>734292715</t>
  </si>
  <si>
    <t>Kohout kulový přímý G 1 PN 42 do 185°C vnitřní závit</t>
  </si>
  <si>
    <t>-1208420539</t>
  </si>
  <si>
    <t>998734201</t>
  </si>
  <si>
    <t>Přesun hmot procentní pro armatury v objektech v do 6 m</t>
  </si>
  <si>
    <t>877054042</t>
  </si>
  <si>
    <t>735</t>
  </si>
  <si>
    <t>Ústřední vytápění - otopná tělesa</t>
  </si>
  <si>
    <t>735000912</t>
  </si>
  <si>
    <t>Vyregulování ventilu nebo kohoutu dvojregulačního s termostatickým ovládáním</t>
  </si>
  <si>
    <t>1688860206</t>
  </si>
  <si>
    <t>735151492</t>
  </si>
  <si>
    <t>OCHRANÉ PRŮVZDUŠNÉ KRYTOVÁNÍ OTOPNÝCH TĚLES V MŠ + montáž</t>
  </si>
  <si>
    <t>107487002</t>
  </si>
  <si>
    <t>735152271</t>
  </si>
  <si>
    <t>Otopné těleso panelové VK jednodeskové 1 přídavná přestupní plocha výška/délka 600/400 mm výkon 401 W</t>
  </si>
  <si>
    <t>1578617311</t>
  </si>
  <si>
    <t>735152279</t>
  </si>
  <si>
    <t>Otopné těleso panel VK jednodeskové 1 přídavná přestupní plocha výška/délka 600/1200 mm výkon 1202 W</t>
  </si>
  <si>
    <t>1815724297</t>
  </si>
  <si>
    <t>735152475</t>
  </si>
  <si>
    <t>Otopné těleso panelové VK dvoudeskové 1 přídavná přestupní plocha výška/délka 600/800 mm výkon 1030 W</t>
  </si>
  <si>
    <t>-1892828365</t>
  </si>
  <si>
    <t>735152480</t>
  </si>
  <si>
    <t>Otopné těleso panelové VK dvoudeskové 1 přídavná přestupní plocha výška/délka 600/1400 mm výkon 1803 W</t>
  </si>
  <si>
    <t>-1083870426</t>
  </si>
  <si>
    <t>735152482</t>
  </si>
  <si>
    <t>Otopné těleso panelové VK dvoudeskové 1 přídavná přestupní plocha výška/délka 600/1800 mm výkon 2318 W</t>
  </si>
  <si>
    <t>763560507</t>
  </si>
  <si>
    <t>73515902</t>
  </si>
  <si>
    <t>Tlaková zkouška otopných těles</t>
  </si>
  <si>
    <t>1648086698</t>
  </si>
  <si>
    <t>998735201</t>
  </si>
  <si>
    <t>Přesun hmot procentní pro otopná tělesa v objektech v do 6 m</t>
  </si>
  <si>
    <t>1867304318</t>
  </si>
  <si>
    <t>0001</t>
  </si>
  <si>
    <t>Stavební výpomoci vysekání drážek a prostupů</t>
  </si>
  <si>
    <t>-1963008274</t>
  </si>
  <si>
    <t>Nepředvídatené práce</t>
  </si>
  <si>
    <t>-267386078</t>
  </si>
  <si>
    <t>Revize</t>
  </si>
  <si>
    <t>-1023452465</t>
  </si>
  <si>
    <t>konstrukce pro uchycení rozvodů</t>
  </si>
  <si>
    <t>1872987875</t>
  </si>
  <si>
    <t>0016</t>
  </si>
  <si>
    <t>Vyvážení a zaregulování otopné soustavy</t>
  </si>
  <si>
    <t>1229894362</t>
  </si>
  <si>
    <t>0017</t>
  </si>
  <si>
    <t>Požární ucpávky</t>
  </si>
  <si>
    <t>1949656983</t>
  </si>
  <si>
    <t>0018</t>
  </si>
  <si>
    <t>Topná zkouška</t>
  </si>
  <si>
    <t>-591590682</t>
  </si>
  <si>
    <t>04 - Elektroinstalace</t>
  </si>
  <si>
    <t>M - Práce a dodávky M</t>
  </si>
  <si>
    <t xml:space="preserve">    M21 - Elektromontáže</t>
  </si>
  <si>
    <t xml:space="preserve">    M46 - Zemní práce při montážích</t>
  </si>
  <si>
    <t xml:space="preserve">    M99 - Ostatní práce "M"</t>
  </si>
  <si>
    <t>Práce a dodávky M</t>
  </si>
  <si>
    <t>M21</t>
  </si>
  <si>
    <t>Elektromontáže</t>
  </si>
  <si>
    <t>210010301R00</t>
  </si>
  <si>
    <t xml:space="preserve">Montáž krabice plastové přístrojové, kruhové,  ,  ,  , do zdiva, bez zapojení,</t>
  </si>
  <si>
    <t>-542977370</t>
  </si>
  <si>
    <t>210010321RT1</t>
  </si>
  <si>
    <t>Montáž krabice plastové univerzální, kruhové, o průměru 73 mm, hloubky 42 mm, s víčkem a svorkovnicí, do zdiva, se zapojením, včetně dodávky</t>
  </si>
  <si>
    <t>-346587970</t>
  </si>
  <si>
    <t>210010322R00</t>
  </si>
  <si>
    <t xml:space="preserve">Montáž krabice plastové rozvodné, kruhové,  ,  ,  , do zdiva, se zapojením,</t>
  </si>
  <si>
    <t>-237040678</t>
  </si>
  <si>
    <t>210020911R00</t>
  </si>
  <si>
    <t xml:space="preserve">Montáž požární ucpávky průchodu stropem,  , tloušťky 20 cm</t>
  </si>
  <si>
    <t>-1826717970</t>
  </si>
  <si>
    <t>210020921R00</t>
  </si>
  <si>
    <t xml:space="preserve">Montáž požární ucpávky průchodu stěnou,  , tloušťky 15 cm</t>
  </si>
  <si>
    <t>2103907540</t>
  </si>
  <si>
    <t>210020922R00</t>
  </si>
  <si>
    <t xml:space="preserve">Montáž požární ucpávky průchodu stěnou,  , tloušťky 30 cm</t>
  </si>
  <si>
    <t>-1472622148</t>
  </si>
  <si>
    <t>210100002R00</t>
  </si>
  <si>
    <t xml:space="preserve">Ukončení vodičů  v rozvaděči včetně zapojení a vodičové koncovky,  , průřez do 6 mm2</t>
  </si>
  <si>
    <t>-472588240</t>
  </si>
  <si>
    <t>210100251R00</t>
  </si>
  <si>
    <t>Ukončení kabelů smršťovací záklopkou nebo páskou, celoplastových, do průřezu 4x10 mm</t>
  </si>
  <si>
    <t>1426572598</t>
  </si>
  <si>
    <t>210110041RT6</t>
  </si>
  <si>
    <t xml:space="preserve">Montáž spínače zapuštěného a polozapuštěného včetně zapojení, dodávky spínače, krytu a rámečku, jednopólového,  , řazení 1</t>
  </si>
  <si>
    <t>-596064743</t>
  </si>
  <si>
    <t>210110043RT6</t>
  </si>
  <si>
    <t xml:space="preserve">Montáž spínače zapuštěného a polozapuštěného včetně zapojení, dodávky spínače, krytu a rámečku, sériového,  , řazení 5</t>
  </si>
  <si>
    <t>1721874187</t>
  </si>
  <si>
    <t>210110051RT6</t>
  </si>
  <si>
    <t>Montáž ovladače zapuštěného s doutnavkou včetně dodávky strojku, doutnavky, rámečku a krytu,</t>
  </si>
  <si>
    <t>-1757563317</t>
  </si>
  <si>
    <t>210111014RT6</t>
  </si>
  <si>
    <t xml:space="preserve">Montáž zásuvky domovní zapuštěné včetně zapojení,  včetně dodávky zásuvky dvojnásobné s ochrannými kolíky 16A/250VAC a rámečku,  , provedení 2x (2P+PE),</t>
  </si>
  <si>
    <t>479726</t>
  </si>
  <si>
    <t>210111014RT7</t>
  </si>
  <si>
    <t xml:space="preserve">Montáž zásuvky domovní zapuštěné včetně zapojení, včetně dodávky zásuvky kompletní, dvojnásobné s ochrannými kolíky, s clonkami s natočenou dutinkou,  , provedení 2x (2P+PE),</t>
  </si>
  <si>
    <t>-997487125</t>
  </si>
  <si>
    <t>210120401R00</t>
  </si>
  <si>
    <t>Montáž jističe vzduchového včetně zapojení, bez krytu, jednopólového do 25 A,</t>
  </si>
  <si>
    <t>821464544</t>
  </si>
  <si>
    <t>210130001R00</t>
  </si>
  <si>
    <t>Montáž stykače vzduchového vestavného, stejnosměrného včetně zapojení, 40 A, jednopólového</t>
  </si>
  <si>
    <t>-1853661984</t>
  </si>
  <si>
    <t>210201311R00</t>
  </si>
  <si>
    <t>Montáž svítidla zářivkového do technických prostor, přisazeného, s jedním světelným zdrojem</t>
  </si>
  <si>
    <t>1288408746</t>
  </si>
  <si>
    <t>210201517R00</t>
  </si>
  <si>
    <t>Montáž svítidla LED do bytových nebo společenských místností, stěnového,</t>
  </si>
  <si>
    <t>-1498049305</t>
  </si>
  <si>
    <t>210201521R00</t>
  </si>
  <si>
    <t>Montáž svítidla LED do technických prostor, stropního přisazeného,</t>
  </si>
  <si>
    <t>737617437</t>
  </si>
  <si>
    <t>210220101R00</t>
  </si>
  <si>
    <t xml:space="preserve">Montáž svodového vodiče  FeZn průměr do 10 mm, Al průměr do 10 mm, Cu průměr do 8 mm, a podpěr,</t>
  </si>
  <si>
    <t>-728179037</t>
  </si>
  <si>
    <t>210220301R00</t>
  </si>
  <si>
    <t>Montáž svorky hromosvodové do dvou šroubů</t>
  </si>
  <si>
    <t>-1431249508</t>
  </si>
  <si>
    <t>210220431R00</t>
  </si>
  <si>
    <t>Tvarování montážního dílu jímače jímače, ochranné trubky, úhelníku</t>
  </si>
  <si>
    <t>1325307346</t>
  </si>
  <si>
    <t>210220453R00</t>
  </si>
  <si>
    <t>Propojení zábradlí v rozvodnách VVN odnímatelné páskem FeZn 30x4 mm</t>
  </si>
  <si>
    <t>1634563758</t>
  </si>
  <si>
    <t>210220462R00</t>
  </si>
  <si>
    <t>Montáž a demontáž bezpečnostního zařízení na hřeben střechy (např. lávky)</t>
  </si>
  <si>
    <t>-407653889</t>
  </si>
  <si>
    <t>210800101R00</t>
  </si>
  <si>
    <t>Montáž kabelu CYKY 750 V, 2 x 1,5 mm2, uloženého pod omítkou</t>
  </si>
  <si>
    <t>1018987116</t>
  </si>
  <si>
    <t>210800105R00</t>
  </si>
  <si>
    <t>Montáž kabelu CYKY 750 V, 3 x 1,5 mm2, uloženého pod omítkou</t>
  </si>
  <si>
    <t>-1861968223</t>
  </si>
  <si>
    <t>210800106R00</t>
  </si>
  <si>
    <t>Montáž kabelu CYKY 750 V, 3 x 2,5 mm2, uloženého pod omítkou</t>
  </si>
  <si>
    <t>-1990780436</t>
  </si>
  <si>
    <t>210800109R00</t>
  </si>
  <si>
    <t>Montáž kabelu CYKY 750 V, 4 x 1,5 mm2, uloženého pod omítkou</t>
  </si>
  <si>
    <t>-924371251</t>
  </si>
  <si>
    <t>210800115R00</t>
  </si>
  <si>
    <t>Montáž kabelu CYKY 750 V, 5 x 1,5 mm2, uloženého pod omítkou</t>
  </si>
  <si>
    <t>-1214995476</t>
  </si>
  <si>
    <t>210800546RT1</t>
  </si>
  <si>
    <t>Montáž vodiče H07V-U (CY), 4 mm2, uloženého pevně, včetně dodávky vodiče</t>
  </si>
  <si>
    <t>-1189233977</t>
  </si>
  <si>
    <t>211220801R00</t>
  </si>
  <si>
    <t>Změření zemního odporu, vč. měřicího protokolu</t>
  </si>
  <si>
    <t>649846597</t>
  </si>
  <si>
    <t>34571524R</t>
  </si>
  <si>
    <t>krabice elektroinstalační pod omítku; s víčkem; mat. PVC samozhášivé; teplot.rozsah -5 až 60 °C; určeno pro rozvody s napětím 400 V a proudem max. 16 A; rozměry-průměr,hloubka 150x150x77 mm</t>
  </si>
  <si>
    <t>256</t>
  </si>
  <si>
    <t>957443551</t>
  </si>
  <si>
    <t>345715384R</t>
  </si>
  <si>
    <t>krabice elektroinstalační do sádrokartonu tl. 12,5 mm; s víčkem; mat. PPO bezhalogenový samozhášivý; teplot.rozsah -45 až 105 °C; určeno pro rozvody s napětím 400 V a proudem max. 16 A; rozměry-průměr,hloubka pr. 108 x 50 mm</t>
  </si>
  <si>
    <t>1598457815</t>
  </si>
  <si>
    <t>34571512R</t>
  </si>
  <si>
    <t>krabice elektroinstalační pod omítku; přístrojová; mat. PVC samozhášivé; teplot.rozsah -5 až 60 °C; určeno pro rozvody s napětím 400 V a proudem max. 16 A; rozměry-průměr,hloubka 71x71x42 mm</t>
  </si>
  <si>
    <t>-695910964</t>
  </si>
  <si>
    <t>345703910000R</t>
  </si>
  <si>
    <t>rozvodka 6480-10, krabicová</t>
  </si>
  <si>
    <t>1072999281</t>
  </si>
  <si>
    <t>348360101R</t>
  </si>
  <si>
    <t>svítidlo, dle specifikace "A"</t>
  </si>
  <si>
    <t>-2045094368</t>
  </si>
  <si>
    <t>348360102R</t>
  </si>
  <si>
    <t>svítidlo, dle specifikace "B"</t>
  </si>
  <si>
    <t>441250935</t>
  </si>
  <si>
    <t>348360111R</t>
  </si>
  <si>
    <t>svítidlo, dle specifikace "C"</t>
  </si>
  <si>
    <t>-1509024360</t>
  </si>
  <si>
    <t>34828432R</t>
  </si>
  <si>
    <t>svítidlo nouzové zářivkové interiérové; 1 x 11 W; osvětlení dočasné; svit cca 1 h; IP 42; typ zdroje TC-L; patice 2G7; tř.izolace I; napěťová soustava 230 V, 50 Hz; mat.tělesa plast; materiál krytu plast nebo matný optický; délka 323 mm; šířka 168 mm; výš</t>
  </si>
  <si>
    <t>-46479666</t>
  </si>
  <si>
    <t>35822001038R</t>
  </si>
  <si>
    <t>jistič modulární jmen.proud 10,00 A; charakt. C; počet pólů 1; jmenovitá zkratová schopnost/230 V a.c. 10 kA; tepl.okolí -25 do + 55 °C; IP 20</t>
  </si>
  <si>
    <t>821373997</t>
  </si>
  <si>
    <t>35822001015R</t>
  </si>
  <si>
    <t>jistič modulární jmen.proud 16,00 A; charakt. B; počet pólů 1; jmenovitá zkratová schopnost/230 V a.c. 10 kA; tepl.okolí -25 do + 55 °C; IP 20</t>
  </si>
  <si>
    <t>795407589</t>
  </si>
  <si>
    <t>35822002318R</t>
  </si>
  <si>
    <t>jistič modulární jmen.proud 50,00 A; charakt. B; počet pólů 3; jmenovitá zkratová schopnost/230 V a.c. 10 kA; tepl.okolí -25 do + 55 °C; IP 20</t>
  </si>
  <si>
    <t>1533532521</t>
  </si>
  <si>
    <t>35825723.AR</t>
  </si>
  <si>
    <t>relé jisticí rozdílové nadproudové; řada D, 3-pólová; pro použití s pojistkami-montáž pod stykač; třída 10A-pro připojení šroubovými svorkami; vel. 18 až 25 A</t>
  </si>
  <si>
    <t>-2053898201</t>
  </si>
  <si>
    <t>35825722.AR</t>
  </si>
  <si>
    <t>relé jisticí rozdílové nadproudové; řada D, 3-pólová; pro použití s pojistkami-montáž pod stykač; třída 10A-pro připojení šroubovými svorkami; vel. 13 až 18 A</t>
  </si>
  <si>
    <t>1048412799</t>
  </si>
  <si>
    <t>35813334.AR</t>
  </si>
  <si>
    <t>ovladač provedení stiskací prosvětlený, s návratem; kovové provedení; typ tlačítka lícující; typ kontaktu 1 x Z, 1 x V; šroubové připojovací svorky, integrovaná LED; napájení ~230-240 V</t>
  </si>
  <si>
    <t>904513027</t>
  </si>
  <si>
    <t>35441885R</t>
  </si>
  <si>
    <t>svorka spojovací pro lano; provedení Fe/Zn</t>
  </si>
  <si>
    <t>640790305</t>
  </si>
  <si>
    <t>35441875R</t>
  </si>
  <si>
    <t>svorka křížová pro vodič; provedení Fe/Zn</t>
  </si>
  <si>
    <t>-1867574298</t>
  </si>
  <si>
    <t>35441905R</t>
  </si>
  <si>
    <t>svorka na okapové žlaby; provedení Fe/Zn</t>
  </si>
  <si>
    <t>-1428006441</t>
  </si>
  <si>
    <t>35441542R</t>
  </si>
  <si>
    <t>podpěra vedení na ploché střechy; provedení Fe/Zn</t>
  </si>
  <si>
    <t>1085373216</t>
  </si>
  <si>
    <t>35441121R</t>
  </si>
  <si>
    <t>pásek uzemňovací provedení pozinkovaný; 20 x 3 mm</t>
  </si>
  <si>
    <t>kg</t>
  </si>
  <si>
    <t>-514542117</t>
  </si>
  <si>
    <t>34111000R</t>
  </si>
  <si>
    <t>kabel CYKY; instalační; pro pevné uložení ve vnitřních a venk.prostorách v zemi, betonu; Cu plné holé jádro, tvar jádra RE-kulatý jednodrát; počet a průřez žil 2x1,5mm2; počet žil 2; teplota použití -30 až 70 °C; max.provoz.teplota při zkratu 160 °C; min.</t>
  </si>
  <si>
    <t>-684419856</t>
  </si>
  <si>
    <t>34111030R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</si>
  <si>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</t>
  </si>
  <si>
    <t>-1368668830</t>
  </si>
  <si>
    <t>34111036R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</si>
  <si>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</t>
  </si>
  <si>
    <t>767395632</t>
  </si>
  <si>
    <t>34111090R</t>
  </si>
  <si>
    <t>kabel CYKY; instalační; pro pevné uložení ve vnitřních a venk.prostorách v zemi, betonu; Cu plné holé jádro, tvar jádra RE-kulatý jednodrát; počet a průřez žil 5x1,5mm2; počet žil 5; teplota použití -30 až 70 °C; max.provoz.teplota při zkratu 160 °C; min.</t>
  </si>
  <si>
    <t>-1148537461</t>
  </si>
  <si>
    <t>34111060R</t>
  </si>
  <si>
    <t>kabel CYKY; instalační; pro pevné uložení ve vnitřních a venk.prostorách v zemi, betonu; Cu plné holé jádro, tvar jádra RE-kulatý jednodrát; počet a průřez žil 4x1,5mm2; počet žil 4; teplota použití -30 až 70 °C; max.provoz.teplota při zkratu 160 °C; min.</t>
  </si>
  <si>
    <t>1670304242</t>
  </si>
  <si>
    <t>28399920R</t>
  </si>
  <si>
    <t>štítek kabelový, popisovací; mat. plast; 20x40 mm</t>
  </si>
  <si>
    <t>-805677761</t>
  </si>
  <si>
    <t>28343190.AR</t>
  </si>
  <si>
    <t>lišta rohová; materiál PVC; š = 100,0 mm</t>
  </si>
  <si>
    <t>sada</t>
  </si>
  <si>
    <t>-1775383554</t>
  </si>
  <si>
    <t>M46</t>
  </si>
  <si>
    <t>Zemní práce při montážích</t>
  </si>
  <si>
    <t>460680021RT1</t>
  </si>
  <si>
    <t>Průraz zdivem v cihlové zdi tloušťky 15 cm, do průměru 6 cm</t>
  </si>
  <si>
    <t>1996385994</t>
  </si>
  <si>
    <t>460680022R00</t>
  </si>
  <si>
    <t>Průraz zdivem v cihlové zdi tloušťky 30 cm</t>
  </si>
  <si>
    <t>117051888</t>
  </si>
  <si>
    <t>460680451</t>
  </si>
  <si>
    <t>Vysekání kapes 10x10x8cm pro krabice v cihl.zdivu</t>
  </si>
  <si>
    <t>-249530798</t>
  </si>
  <si>
    <t>460680501</t>
  </si>
  <si>
    <t>Vysekání rýhy 5x5cm v beton. podlaze</t>
  </si>
  <si>
    <t>-1530878945</t>
  </si>
  <si>
    <t>460710062</t>
  </si>
  <si>
    <t>Vyplnění rýh v bet.podlahách do 5x5cm</t>
  </si>
  <si>
    <t>-379917670</t>
  </si>
  <si>
    <t>M99</t>
  </si>
  <si>
    <t>Ostatní práce "M"</t>
  </si>
  <si>
    <t xml:space="preserve">901      R00</t>
  </si>
  <si>
    <t xml:space="preserve">Hzs-předběžná obhlídka     čl.17-1a</t>
  </si>
  <si>
    <t>h</t>
  </si>
  <si>
    <t>-779378102</t>
  </si>
  <si>
    <t xml:space="preserve">901      R01</t>
  </si>
  <si>
    <t xml:space="preserve">Hzs-předběžná obhlídka     čl.17-1a, bleskosvod</t>
  </si>
  <si>
    <t>930458564</t>
  </si>
  <si>
    <t xml:space="preserve">904      R00</t>
  </si>
  <si>
    <t>Hzs-zkousky v ramci montaz.praci</t>
  </si>
  <si>
    <t>2016768949</t>
  </si>
  <si>
    <t xml:space="preserve">905      R00</t>
  </si>
  <si>
    <t>Hzs-revize provoz.souboru a st.obj., Revize elektroinstalace</t>
  </si>
  <si>
    <t>965643136</t>
  </si>
  <si>
    <t xml:space="preserve">905      R01</t>
  </si>
  <si>
    <t>Hzs-revize provoz.souboru a st.obj., Revize bleskosovdu</t>
  </si>
  <si>
    <t>-867956724</t>
  </si>
  <si>
    <t xml:space="preserve">905      R02</t>
  </si>
  <si>
    <t>Hzs-revize provoz.souboru a st.obj., Uprava stavajiciho rozvadece</t>
  </si>
  <si>
    <t>1665819299</t>
  </si>
  <si>
    <t xml:space="preserve">909      R00</t>
  </si>
  <si>
    <t>Hzs-nezmeritelne stavebni prace</t>
  </si>
  <si>
    <t>-1561973434</t>
  </si>
  <si>
    <t xml:space="preserve">909      R01</t>
  </si>
  <si>
    <t>Hzs-nezmeritelne prace na střeše při úpr.blesko</t>
  </si>
  <si>
    <t>345834662</t>
  </si>
  <si>
    <t>09 -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</si>
  <si>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</si>
  <si>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</si>
  <si>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</si>
  <si>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</si>
  <si>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</si>
  <si>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</si>
  <si>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</t>
  </si>
  <si>
    <t>VRN1</t>
  </si>
  <si>
    <t>Průzkumné, geodetické a projektové práce</t>
  </si>
  <si>
    <t>013203000</t>
  </si>
  <si>
    <t>Dokumentace stavby bez rozlišení (řešení detailů v rámci výstavby)</t>
  </si>
  <si>
    <t>1024</t>
  </si>
  <si>
    <t>-1152491286</t>
  </si>
  <si>
    <t>013254000</t>
  </si>
  <si>
    <t>Dokumentace skutečného provedení stavby</t>
  </si>
  <si>
    <t>1420953961</t>
  </si>
  <si>
    <t>VRN3</t>
  </si>
  <si>
    <t>Zařízení staveniště</t>
  </si>
  <si>
    <t>030001000</t>
  </si>
  <si>
    <t>1991548150</t>
  </si>
  <si>
    <t>VRN4</t>
  </si>
  <si>
    <t>Inženýrská činnost</t>
  </si>
  <si>
    <t>040001000</t>
  </si>
  <si>
    <t>1431609894</t>
  </si>
  <si>
    <t>VRN6</t>
  </si>
  <si>
    <t>Územní vlivy</t>
  </si>
  <si>
    <t>060001000</t>
  </si>
  <si>
    <t>454202550</t>
  </si>
  <si>
    <t>VRN7</t>
  </si>
  <si>
    <t>Provozní vlivy</t>
  </si>
  <si>
    <t>070001000</t>
  </si>
  <si>
    <t>1688832340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</si>
</sst>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E4" s="26" t="s">
        <v>12</v>
      </c>
      <c r="BS4" s="18" t="s">
        <v>13</v>
      </c>
    </row>
    <row r="5" s="1" customFormat="1" ht="12" customHeight="1">
      <c r="B5" s="22"/>
      <c r="C5" s="23"/>
      <c r="D5" s="27" t="s">
        <v>14</v>
      </c>
      <c r="E5" s="23"/>
      <c r="F5" s="23"/>
      <c r="G5" s="23"/>
      <c r="H5" s="23"/>
      <c r="I5" s="23"/>
      <c r="J5" s="23"/>
      <c r="K5" s="28" t="s">
        <v>15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16</v>
      </c>
      <c r="BS5" s="18" t="s">
        <v>6</v>
      </c>
    </row>
    <row r="6" s="1" customFormat="1" ht="36.96" customHeight="1">
      <c r="B6" s="22"/>
      <c r="C6" s="23"/>
      <c r="D6" s="30" t="s">
        <v>17</v>
      </c>
      <c r="E6" s="23"/>
      <c r="F6" s="23"/>
      <c r="G6" s="23"/>
      <c r="H6" s="23"/>
      <c r="I6" s="23"/>
      <c r="J6" s="23"/>
      <c r="K6" s="31" t="s">
        <v>18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21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21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21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21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21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21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21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8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ROUND(AG94,0)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0)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0)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0)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0)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0)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0)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0)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14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22-08-Kam-v2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17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půdního prostoru - půdní vestavba, MŠ Kamenná 21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Kamenná 21, Brno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21. 2. 2022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Statutární město Brno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Otakar Mikulka, Horní 26, Brno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ROUND(SUM(AG95:AG99),0)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ROUND(SUM(AS95:AS99),0)</f>
        <v>0</v>
      </c>
      <c r="AT94" s="115">
        <f>ROUND(SUM(AV94:AW94),1)</f>
        <v>0</v>
      </c>
      <c r="AU94" s="116">
        <f>ROUND(SUM(AU95:AU99),5)</f>
        <v>0</v>
      </c>
      <c r="AV94" s="115">
        <f>ROUND(AZ94*L29,1)</f>
        <v>0</v>
      </c>
      <c r="AW94" s="115">
        <f>ROUND(BA94*L30,1)</f>
        <v>0</v>
      </c>
      <c r="AX94" s="115">
        <f>ROUND(BB94*L29,1)</f>
        <v>0</v>
      </c>
      <c r="AY94" s="115">
        <f>ROUND(BC94*L30,1)</f>
        <v>0</v>
      </c>
      <c r="AZ94" s="115">
        <f>ROUND(SUM(AZ95:AZ99),0)</f>
        <v>0</v>
      </c>
      <c r="BA94" s="115">
        <f>ROUND(SUM(BA95:BA99),0)</f>
        <v>0</v>
      </c>
      <c r="BB94" s="115">
        <f>ROUND(SUM(BB95:BB99),0)</f>
        <v>0</v>
      </c>
      <c r="BC94" s="115">
        <f>ROUND(SUM(BC95:BC99),0)</f>
        <v>0</v>
      </c>
      <c r="BD94" s="117">
        <f>ROUND(SUM(BD95:BD99),0)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Bourací a stavební p...'!J30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ROUND(SUM(AV95:AW95),1)</f>
        <v>0</v>
      </c>
      <c r="AU95" s="130">
        <f>'01 - Bourací a stavební p...'!P136</f>
        <v>0</v>
      </c>
      <c r="AV95" s="129">
        <f>'01 - Bourací a stavební p...'!J33</f>
        <v>0</v>
      </c>
      <c r="AW95" s="129">
        <f>'01 - Bourací a stavební p...'!J34</f>
        <v>0</v>
      </c>
      <c r="AX95" s="129">
        <f>'01 - Bourací a stavební p...'!J35</f>
        <v>0</v>
      </c>
      <c r="AY95" s="129">
        <f>'01 - Bourací a stavební p...'!J36</f>
        <v>0</v>
      </c>
      <c r="AZ95" s="129">
        <f>'01 - Bourací a stavební p...'!F33</f>
        <v>0</v>
      </c>
      <c r="BA95" s="129">
        <f>'01 - Bourací a stavební p...'!F34</f>
        <v>0</v>
      </c>
      <c r="BB95" s="129">
        <f>'01 - Bourací a stavební p...'!F35</f>
        <v>0</v>
      </c>
      <c r="BC95" s="129">
        <f>'01 - Bourací a stavební p...'!F36</f>
        <v>0</v>
      </c>
      <c r="BD95" s="131">
        <f>'01 - Bourací a stavební p...'!F37</f>
        <v>0</v>
      </c>
      <c r="BE95" s="7"/>
      <c r="BT95" s="132" t="s">
        <v>21</v>
      </c>
      <c r="BV95" s="132" t="s">
        <v>80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7" customFormat="1" ht="16.5" customHeight="1">
      <c r="A96" s="120" t="s">
        <v>82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Zdravotechnika'!J30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ROUND(SUM(AV96:AW96),1)</f>
        <v>0</v>
      </c>
      <c r="AU96" s="130">
        <f>'02 - Zdravotechnika'!P123</f>
        <v>0</v>
      </c>
      <c r="AV96" s="129">
        <f>'02 - Zdravotechnika'!J33</f>
        <v>0</v>
      </c>
      <c r="AW96" s="129">
        <f>'02 - Zdravotechnika'!J34</f>
        <v>0</v>
      </c>
      <c r="AX96" s="129">
        <f>'02 - Zdravotechnika'!J35</f>
        <v>0</v>
      </c>
      <c r="AY96" s="129">
        <f>'02 - Zdravotechnika'!J36</f>
        <v>0</v>
      </c>
      <c r="AZ96" s="129">
        <f>'02 - Zdravotechnika'!F33</f>
        <v>0</v>
      </c>
      <c r="BA96" s="129">
        <f>'02 - Zdravotechnika'!F34</f>
        <v>0</v>
      </c>
      <c r="BB96" s="129">
        <f>'02 - Zdravotechnika'!F35</f>
        <v>0</v>
      </c>
      <c r="BC96" s="129">
        <f>'02 - Zdravotechnika'!F36</f>
        <v>0</v>
      </c>
      <c r="BD96" s="131">
        <f>'02 - Zdravotechnika'!F37</f>
        <v>0</v>
      </c>
      <c r="BE96" s="7"/>
      <c r="BT96" s="132" t="s">
        <v>21</v>
      </c>
      <c r="BV96" s="132" t="s">
        <v>80</v>
      </c>
      <c r="BW96" s="132" t="s">
        <v>90</v>
      </c>
      <c r="BX96" s="132" t="s">
        <v>5</v>
      </c>
      <c r="CL96" s="132" t="s">
        <v>1</v>
      </c>
      <c r="CM96" s="132" t="s">
        <v>87</v>
      </c>
    </row>
    <row r="97" s="7" customFormat="1" ht="16.5" customHeight="1">
      <c r="A97" s="120" t="s">
        <v>82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Vytápění'!J30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28">
        <v>0</v>
      </c>
      <c r="AT97" s="129">
        <f>ROUND(SUM(AV97:AW97),1)</f>
        <v>0</v>
      </c>
      <c r="AU97" s="130">
        <f>'03 - Vytápění'!P123</f>
        <v>0</v>
      </c>
      <c r="AV97" s="129">
        <f>'03 - Vytápění'!J33</f>
        <v>0</v>
      </c>
      <c r="AW97" s="129">
        <f>'03 - Vytápění'!J34</f>
        <v>0</v>
      </c>
      <c r="AX97" s="129">
        <f>'03 - Vytápění'!J35</f>
        <v>0</v>
      </c>
      <c r="AY97" s="129">
        <f>'03 - Vytápění'!J36</f>
        <v>0</v>
      </c>
      <c r="AZ97" s="129">
        <f>'03 - Vytápění'!F33</f>
        <v>0</v>
      </c>
      <c r="BA97" s="129">
        <f>'03 - Vytápění'!F34</f>
        <v>0</v>
      </c>
      <c r="BB97" s="129">
        <f>'03 - Vytápění'!F35</f>
        <v>0</v>
      </c>
      <c r="BC97" s="129">
        <f>'03 - Vytápění'!F36</f>
        <v>0</v>
      </c>
      <c r="BD97" s="131">
        <f>'03 - Vytápění'!F37</f>
        <v>0</v>
      </c>
      <c r="BE97" s="7"/>
      <c r="BT97" s="132" t="s">
        <v>21</v>
      </c>
      <c r="BV97" s="132" t="s">
        <v>80</v>
      </c>
      <c r="BW97" s="132" t="s">
        <v>93</v>
      </c>
      <c r="BX97" s="132" t="s">
        <v>5</v>
      </c>
      <c r="CL97" s="132" t="s">
        <v>1</v>
      </c>
      <c r="CM97" s="132" t="s">
        <v>87</v>
      </c>
    </row>
    <row r="98" s="7" customFormat="1" ht="16.5" customHeight="1">
      <c r="A98" s="120" t="s">
        <v>82</v>
      </c>
      <c r="B98" s="121"/>
      <c r="C98" s="122"/>
      <c r="D98" s="123" t="s">
        <v>94</v>
      </c>
      <c r="E98" s="123"/>
      <c r="F98" s="123"/>
      <c r="G98" s="123"/>
      <c r="H98" s="123"/>
      <c r="I98" s="124"/>
      <c r="J98" s="123" t="s">
        <v>95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'04 - Elektroinstalace'!J30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85</v>
      </c>
      <c r="AR98" s="127"/>
      <c r="AS98" s="128">
        <v>0</v>
      </c>
      <c r="AT98" s="129">
        <f>ROUND(SUM(AV98:AW98),1)</f>
        <v>0</v>
      </c>
      <c r="AU98" s="130">
        <f>'04 - Elektroinstalace'!P120</f>
        <v>0</v>
      </c>
      <c r="AV98" s="129">
        <f>'04 - Elektroinstalace'!J33</f>
        <v>0</v>
      </c>
      <c r="AW98" s="129">
        <f>'04 - Elektroinstalace'!J34</f>
        <v>0</v>
      </c>
      <c r="AX98" s="129">
        <f>'04 - Elektroinstalace'!J35</f>
        <v>0</v>
      </c>
      <c r="AY98" s="129">
        <f>'04 - Elektroinstalace'!J36</f>
        <v>0</v>
      </c>
      <c r="AZ98" s="129">
        <f>'04 - Elektroinstalace'!F33</f>
        <v>0</v>
      </c>
      <c r="BA98" s="129">
        <f>'04 - Elektroinstalace'!F34</f>
        <v>0</v>
      </c>
      <c r="BB98" s="129">
        <f>'04 - Elektroinstalace'!F35</f>
        <v>0</v>
      </c>
      <c r="BC98" s="129">
        <f>'04 - Elektroinstalace'!F36</f>
        <v>0</v>
      </c>
      <c r="BD98" s="131">
        <f>'04 - Elektroinstalace'!F37</f>
        <v>0</v>
      </c>
      <c r="BE98" s="7"/>
      <c r="BT98" s="132" t="s">
        <v>21</v>
      </c>
      <c r="BV98" s="132" t="s">
        <v>80</v>
      </c>
      <c r="BW98" s="132" t="s">
        <v>96</v>
      </c>
      <c r="BX98" s="132" t="s">
        <v>5</v>
      </c>
      <c r="CL98" s="132" t="s">
        <v>1</v>
      </c>
      <c r="CM98" s="132" t="s">
        <v>87</v>
      </c>
    </row>
    <row r="99" s="7" customFormat="1" ht="16.5" customHeight="1">
      <c r="A99" s="120" t="s">
        <v>82</v>
      </c>
      <c r="B99" s="121"/>
      <c r="C99" s="122"/>
      <c r="D99" s="123" t="s">
        <v>97</v>
      </c>
      <c r="E99" s="123"/>
      <c r="F99" s="123"/>
      <c r="G99" s="123"/>
      <c r="H99" s="123"/>
      <c r="I99" s="124"/>
      <c r="J99" s="123" t="s">
        <v>98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'09 - Vedlejší rozpočtové 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85</v>
      </c>
      <c r="AR99" s="127"/>
      <c r="AS99" s="133">
        <v>0</v>
      </c>
      <c r="AT99" s="134">
        <f>ROUND(SUM(AV99:AW99),1)</f>
        <v>0</v>
      </c>
      <c r="AU99" s="135">
        <f>'09 - Vedlejší rozpočtové ...'!P122</f>
        <v>0</v>
      </c>
      <c r="AV99" s="134">
        <f>'09 - Vedlejší rozpočtové ...'!J33</f>
        <v>0</v>
      </c>
      <c r="AW99" s="134">
        <f>'09 - Vedlejší rozpočtové ...'!J34</f>
        <v>0</v>
      </c>
      <c r="AX99" s="134">
        <f>'09 - Vedlejší rozpočtové ...'!J35</f>
        <v>0</v>
      </c>
      <c r="AY99" s="134">
        <f>'09 - Vedlejší rozpočtové ...'!J36</f>
        <v>0</v>
      </c>
      <c r="AZ99" s="134">
        <f>'09 - Vedlejší rozpočtové ...'!F33</f>
        <v>0</v>
      </c>
      <c r="BA99" s="134">
        <f>'09 - Vedlejší rozpočtové ...'!F34</f>
        <v>0</v>
      </c>
      <c r="BB99" s="134">
        <f>'09 - Vedlejší rozpočtové ...'!F35</f>
        <v>0</v>
      </c>
      <c r="BC99" s="134">
        <f>'09 - Vedlejší rozpočtové ...'!F36</f>
        <v>0</v>
      </c>
      <c r="BD99" s="136">
        <f>'09 - Vedlejší rozpočtové ...'!F37</f>
        <v>0</v>
      </c>
      <c r="BE99" s="7"/>
      <c r="BT99" s="132" t="s">
        <v>21</v>
      </c>
      <c r="BV99" s="132" t="s">
        <v>80</v>
      </c>
      <c r="BW99" s="132" t="s">
        <v>99</v>
      </c>
      <c r="BX99" s="132" t="s">
        <v>5</v>
      </c>
      <c r="CL99" s="132" t="s">
        <v>1</v>
      </c>
      <c r="CM99" s="132" t="s">
        <v>87</v>
      </c>
    </row>
    <row r="100" s="2" customFormat="1" ht="30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</sheetData>
  <sheetProtection sheet="1" formatColumns="0" formatRows="0" objects="1" scenarios="1" spinCount="100000" saltValue="FWY8Kw71DT8onY+rRDJnRZbmHST5tdOPBT+1TFOc3cuwFw4dqqEYgXdifqq6BG8cFLMMgRvuKRIszvjnKj0ehw==" hashValue="AVbkuA0SlOYU4xcgu+ucLZDvseRKQjCh9EIlUvXq86f/UIn9lqIk6wa+FsmQMB5HlCxnRNmZXgUhijxKO5bvrQ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Bourací a stavební p...'!C2" display="/"/>
    <hyperlink ref="A96" location="'02 - Zdravotechnika'!C2" display="/"/>
    <hyperlink ref="A97" location="'03 - Vytápění'!C2" display="/"/>
    <hyperlink ref="A98" location="'04 - Elektroinstalace'!C2" display="/"/>
    <hyperlink ref="A99" location="'09 - Vedlejší rozpočtové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100</v>
      </c>
      <c r="L4" s="21"/>
      <c r="M4" s="14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17</v>
      </c>
      <c r="L6" s="21"/>
    </row>
    <row r="7" s="1" customFormat="1" ht="16.5" customHeight="1">
      <c r="B7" s="21"/>
      <c r="E7" s="142" t="str">
        <f>'Rekapitulace stavby'!K6</f>
        <v>Rekonstrukce půdního prostoru - půdní vestavba, MŠ Kamenná 21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19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21. 2. 2022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29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ROUND(J136,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ROUND((SUM(BE136:BE552)),  0)</f>
        <v>0</v>
      </c>
      <c r="G33" s="39"/>
      <c r="H33" s="39"/>
      <c r="I33" s="156">
        <v>0.20999999999999999</v>
      </c>
      <c r="J33" s="155">
        <f>ROUND(((SUM(BE136:BE552))*I33),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ROUND((SUM(BF136:BF552)),  0)</f>
        <v>0</v>
      </c>
      <c r="G34" s="39"/>
      <c r="H34" s="39"/>
      <c r="I34" s="156">
        <v>0.14999999999999999</v>
      </c>
      <c r="J34" s="155">
        <f>ROUND(((SUM(BF136:BF552))*I34),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ROUND((SUM(BG136:BG552)),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ROUND((SUM(BH136:BH552)),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ROUND((SUM(BI136:BI552)),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půdního prostoru - půdní vestavba, MŠ Kamenná 21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Bourací a stavební práce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Kamenná 21, Brno</v>
      </c>
      <c r="G89" s="41"/>
      <c r="H89" s="41"/>
      <c r="I89" s="33" t="s">
        <v>24</v>
      </c>
      <c r="J89" s="80" t="str">
        <f>IF(J12="","",J12)</f>
        <v>21. 2. 2022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26</v>
      </c>
      <c r="D91" s="41"/>
      <c r="E91" s="41"/>
      <c r="F91" s="28" t="str">
        <f>E15</f>
        <v>Statutární město Brno</v>
      </c>
      <c r="G91" s="41"/>
      <c r="H91" s="41"/>
      <c r="I91" s="33" t="s">
        <v>32</v>
      </c>
      <c r="J91" s="37" t="str">
        <f>E21</f>
        <v>Ing. Otakar Mikulka, Horní 26, Brno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104</v>
      </c>
      <c r="D94" s="177"/>
      <c r="E94" s="177"/>
      <c r="F94" s="177"/>
      <c r="G94" s="177"/>
      <c r="H94" s="177"/>
      <c r="I94" s="177"/>
      <c r="J94" s="178" t="s">
        <v>105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106</v>
      </c>
      <c r="D96" s="41"/>
      <c r="E96" s="41"/>
      <c r="F96" s="41"/>
      <c r="G96" s="41"/>
      <c r="H96" s="41"/>
      <c r="I96" s="41"/>
      <c r="J96" s="111">
        <f>J136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107</v>
      </c>
    </row>
    <row r="97" s="9" customFormat="1" ht="24.96" customHeight="1">
      <c r="A97" s="9"/>
      <c r="B97" s="180"/>
      <c r="C97" s="181"/>
      <c r="D97" s="182" t="s">
        <v>108</v>
      </c>
      <c r="E97" s="183"/>
      <c r="F97" s="183"/>
      <c r="G97" s="183"/>
      <c r="H97" s="183"/>
      <c r="I97" s="183"/>
      <c r="J97" s="184">
        <f>J137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109</v>
      </c>
      <c r="E98" s="189"/>
      <c r="F98" s="189"/>
      <c r="G98" s="189"/>
      <c r="H98" s="189"/>
      <c r="I98" s="189"/>
      <c r="J98" s="190">
        <f>J138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110</v>
      </c>
      <c r="E99" s="189"/>
      <c r="F99" s="189"/>
      <c r="G99" s="189"/>
      <c r="H99" s="189"/>
      <c r="I99" s="189"/>
      <c r="J99" s="190">
        <f>J143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111</v>
      </c>
      <c r="E100" s="189"/>
      <c r="F100" s="189"/>
      <c r="G100" s="189"/>
      <c r="H100" s="189"/>
      <c r="I100" s="189"/>
      <c r="J100" s="190">
        <f>J165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112</v>
      </c>
      <c r="E101" s="189"/>
      <c r="F101" s="189"/>
      <c r="G101" s="189"/>
      <c r="H101" s="189"/>
      <c r="I101" s="189"/>
      <c r="J101" s="190">
        <f>J172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113</v>
      </c>
      <c r="E102" s="183"/>
      <c r="F102" s="183"/>
      <c r="G102" s="183"/>
      <c r="H102" s="183"/>
      <c r="I102" s="183"/>
      <c r="J102" s="184">
        <f>J174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114</v>
      </c>
      <c r="E103" s="189"/>
      <c r="F103" s="189"/>
      <c r="G103" s="189"/>
      <c r="H103" s="189"/>
      <c r="I103" s="189"/>
      <c r="J103" s="190">
        <f>J175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115</v>
      </c>
      <c r="E104" s="189"/>
      <c r="F104" s="189"/>
      <c r="G104" s="189"/>
      <c r="H104" s="189"/>
      <c r="I104" s="189"/>
      <c r="J104" s="190">
        <f>J182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116</v>
      </c>
      <c r="E105" s="189"/>
      <c r="F105" s="189"/>
      <c r="G105" s="189"/>
      <c r="H105" s="189"/>
      <c r="I105" s="189"/>
      <c r="J105" s="190">
        <f>J238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117</v>
      </c>
      <c r="E106" s="189"/>
      <c r="F106" s="189"/>
      <c r="G106" s="189"/>
      <c r="H106" s="189"/>
      <c r="I106" s="189"/>
      <c r="J106" s="190">
        <f>J249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118</v>
      </c>
      <c r="E107" s="189"/>
      <c r="F107" s="189"/>
      <c r="G107" s="189"/>
      <c r="H107" s="189"/>
      <c r="I107" s="189"/>
      <c r="J107" s="190">
        <f>J367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119</v>
      </c>
      <c r="E108" s="189"/>
      <c r="F108" s="189"/>
      <c r="G108" s="189"/>
      <c r="H108" s="189"/>
      <c r="I108" s="189"/>
      <c r="J108" s="190">
        <f>J400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120</v>
      </c>
      <c r="E109" s="189"/>
      <c r="F109" s="189"/>
      <c r="G109" s="189"/>
      <c r="H109" s="189"/>
      <c r="I109" s="189"/>
      <c r="J109" s="190">
        <f>J415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121</v>
      </c>
      <c r="E110" s="189"/>
      <c r="F110" s="189"/>
      <c r="G110" s="189"/>
      <c r="H110" s="189"/>
      <c r="I110" s="189"/>
      <c r="J110" s="190">
        <f>J431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122</v>
      </c>
      <c r="E111" s="189"/>
      <c r="F111" s="189"/>
      <c r="G111" s="189"/>
      <c r="H111" s="189"/>
      <c r="I111" s="189"/>
      <c r="J111" s="190">
        <f>J443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123</v>
      </c>
      <c r="E112" s="189"/>
      <c r="F112" s="189"/>
      <c r="G112" s="189"/>
      <c r="H112" s="189"/>
      <c r="I112" s="189"/>
      <c r="J112" s="190">
        <f>J450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124</v>
      </c>
      <c r="E113" s="189"/>
      <c r="F113" s="189"/>
      <c r="G113" s="189"/>
      <c r="H113" s="189"/>
      <c r="I113" s="189"/>
      <c r="J113" s="190">
        <f>J480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125</v>
      </c>
      <c r="E114" s="189"/>
      <c r="F114" s="189"/>
      <c r="G114" s="189"/>
      <c r="H114" s="189"/>
      <c r="I114" s="189"/>
      <c r="J114" s="190">
        <f>J505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126</v>
      </c>
      <c r="E115" s="189"/>
      <c r="F115" s="189"/>
      <c r="G115" s="189"/>
      <c r="H115" s="189"/>
      <c r="I115" s="189"/>
      <c r="J115" s="190">
        <f>J519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127</v>
      </c>
      <c r="E116" s="189"/>
      <c r="F116" s="189"/>
      <c r="G116" s="189"/>
      <c r="H116" s="189"/>
      <c r="I116" s="189"/>
      <c r="J116" s="190">
        <f>J534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22" s="2" customFormat="1" ht="6.96" customHeight="1">
      <c r="A122" s="39"/>
      <c r="B122" s="69"/>
      <c r="C122" s="70"/>
      <c r="D122" s="70"/>
      <c r="E122" s="70"/>
      <c r="F122" s="70"/>
      <c r="G122" s="70"/>
      <c r="H122" s="70"/>
      <c r="I122" s="70"/>
      <c r="J122" s="70"/>
      <c r="K122" s="70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4.96" customHeight="1">
      <c r="A123" s="39"/>
      <c r="B123" s="40"/>
      <c r="C123" s="24" t="s">
        <v>128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17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175" t="str">
        <f>E7</f>
        <v>Rekonstrukce půdního prostoru - půdní vestavba, MŠ Kamenná 21</v>
      </c>
      <c r="F126" s="33"/>
      <c r="G126" s="33"/>
      <c r="H126" s="33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101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E9</f>
        <v>01 - Bourací a stavební práce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22</v>
      </c>
      <c r="D130" s="41"/>
      <c r="E130" s="41"/>
      <c r="F130" s="28" t="str">
        <f>F12</f>
        <v>Kamenná 21, Brno</v>
      </c>
      <c r="G130" s="41"/>
      <c r="H130" s="41"/>
      <c r="I130" s="33" t="s">
        <v>24</v>
      </c>
      <c r="J130" s="80" t="str">
        <f>IF(J12="","",J12)</f>
        <v>21. 2. 2022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25.65" customHeight="1">
      <c r="A132" s="39"/>
      <c r="B132" s="40"/>
      <c r="C132" s="33" t="s">
        <v>26</v>
      </c>
      <c r="D132" s="41"/>
      <c r="E132" s="41"/>
      <c r="F132" s="28" t="str">
        <f>E15</f>
        <v>Statutární město Brno</v>
      </c>
      <c r="G132" s="41"/>
      <c r="H132" s="41"/>
      <c r="I132" s="33" t="s">
        <v>32</v>
      </c>
      <c r="J132" s="37" t="str">
        <f>E21</f>
        <v>Ing. Otakar Mikulka, Horní 26, Brno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30</v>
      </c>
      <c r="D133" s="41"/>
      <c r="E133" s="41"/>
      <c r="F133" s="28" t="str">
        <f>IF(E18="","",E18)</f>
        <v>Vyplň údaj</v>
      </c>
      <c r="G133" s="41"/>
      <c r="H133" s="41"/>
      <c r="I133" s="33" t="s">
        <v>35</v>
      </c>
      <c r="J133" s="37" t="str">
        <f>E24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192"/>
      <c r="B135" s="193"/>
      <c r="C135" s="194" t="s">
        <v>129</v>
      </c>
      <c r="D135" s="195" t="s">
        <v>63</v>
      </c>
      <c r="E135" s="195" t="s">
        <v>59</v>
      </c>
      <c r="F135" s="195" t="s">
        <v>60</v>
      </c>
      <c r="G135" s="195" t="s">
        <v>130</v>
      </c>
      <c r="H135" s="195" t="s">
        <v>131</v>
      </c>
      <c r="I135" s="195" t="s">
        <v>132</v>
      </c>
      <c r="J135" s="196" t="s">
        <v>105</v>
      </c>
      <c r="K135" s="197" t="s">
        <v>133</v>
      </c>
      <c r="L135" s="198"/>
      <c r="M135" s="101" t="s">
        <v>1</v>
      </c>
      <c r="N135" s="102" t="s">
        <v>42</v>
      </c>
      <c r="O135" s="102" t="s">
        <v>134</v>
      </c>
      <c r="P135" s="102" t="s">
        <v>135</v>
      </c>
      <c r="Q135" s="102" t="s">
        <v>136</v>
      </c>
      <c r="R135" s="102" t="s">
        <v>137</v>
      </c>
      <c r="S135" s="102" t="s">
        <v>138</v>
      </c>
      <c r="T135" s="103" t="s">
        <v>139</v>
      </c>
      <c r="U135" s="192"/>
      <c r="V135" s="192"/>
      <c r="W135" s="192"/>
      <c r="X135" s="192"/>
      <c r="Y135" s="192"/>
      <c r="Z135" s="192"/>
      <c r="AA135" s="192"/>
      <c r="AB135" s="192"/>
      <c r="AC135" s="192"/>
      <c r="AD135" s="192"/>
      <c r="AE135" s="192"/>
    </row>
    <row r="136" s="2" customFormat="1" ht="22.8" customHeight="1">
      <c r="A136" s="39"/>
      <c r="B136" s="40"/>
      <c r="C136" s="108" t="s">
        <v>140</v>
      </c>
      <c r="D136" s="41"/>
      <c r="E136" s="41"/>
      <c r="F136" s="41"/>
      <c r="G136" s="41"/>
      <c r="H136" s="41"/>
      <c r="I136" s="41"/>
      <c r="J136" s="199">
        <f>BK136</f>
        <v>0</v>
      </c>
      <c r="K136" s="41"/>
      <c r="L136" s="45"/>
      <c r="M136" s="104"/>
      <c r="N136" s="200"/>
      <c r="O136" s="105"/>
      <c r="P136" s="201">
        <f>P137+P174</f>
        <v>0</v>
      </c>
      <c r="Q136" s="105"/>
      <c r="R136" s="201">
        <f>R137+R174</f>
        <v>37.375815240000001</v>
      </c>
      <c r="S136" s="105"/>
      <c r="T136" s="202">
        <f>T137+T174</f>
        <v>10.652076000000001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77</v>
      </c>
      <c r="AU136" s="18" t="s">
        <v>107</v>
      </c>
      <c r="BK136" s="203">
        <f>BK137+BK174</f>
        <v>0</v>
      </c>
    </row>
    <row r="137" s="12" customFormat="1" ht="25.92" customHeight="1">
      <c r="A137" s="12"/>
      <c r="B137" s="204"/>
      <c r="C137" s="205"/>
      <c r="D137" s="206" t="s">
        <v>77</v>
      </c>
      <c r="E137" s="207" t="s">
        <v>141</v>
      </c>
      <c r="F137" s="207" t="s">
        <v>142</v>
      </c>
      <c r="G137" s="205"/>
      <c r="H137" s="205"/>
      <c r="I137" s="208"/>
      <c r="J137" s="209">
        <f>BK137</f>
        <v>0</v>
      </c>
      <c r="K137" s="205"/>
      <c r="L137" s="210"/>
      <c r="M137" s="211"/>
      <c r="N137" s="212"/>
      <c r="O137" s="212"/>
      <c r="P137" s="213">
        <f>P138+P143+P165+P172</f>
        <v>0</v>
      </c>
      <c r="Q137" s="212"/>
      <c r="R137" s="213">
        <f>R138+R143+R165+R172</f>
        <v>0.093110719999999994</v>
      </c>
      <c r="S137" s="212"/>
      <c r="T137" s="214">
        <f>T138+T143+T165+T172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5" t="s">
        <v>21</v>
      </c>
      <c r="AT137" s="216" t="s">
        <v>77</v>
      </c>
      <c r="AU137" s="216" t="s">
        <v>78</v>
      </c>
      <c r="AY137" s="215" t="s">
        <v>143</v>
      </c>
      <c r="BK137" s="217">
        <f>BK138+BK143+BK165+BK172</f>
        <v>0</v>
      </c>
    </row>
    <row r="138" s="12" customFormat="1" ht="22.8" customHeight="1">
      <c r="A138" s="12"/>
      <c r="B138" s="204"/>
      <c r="C138" s="205"/>
      <c r="D138" s="206" t="s">
        <v>77</v>
      </c>
      <c r="E138" s="218" t="s">
        <v>144</v>
      </c>
      <c r="F138" s="218" t="s">
        <v>145</v>
      </c>
      <c r="G138" s="205"/>
      <c r="H138" s="205"/>
      <c r="I138" s="208"/>
      <c r="J138" s="219">
        <f>BK138</f>
        <v>0</v>
      </c>
      <c r="K138" s="205"/>
      <c r="L138" s="210"/>
      <c r="M138" s="211"/>
      <c r="N138" s="212"/>
      <c r="O138" s="212"/>
      <c r="P138" s="213">
        <f>SUM(P139:P142)</f>
        <v>0</v>
      </c>
      <c r="Q138" s="212"/>
      <c r="R138" s="213">
        <f>SUM(R139:R142)</f>
        <v>0.057876719999999993</v>
      </c>
      <c r="S138" s="212"/>
      <c r="T138" s="214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5" t="s">
        <v>21</v>
      </c>
      <c r="AT138" s="216" t="s">
        <v>77</v>
      </c>
      <c r="AU138" s="216" t="s">
        <v>21</v>
      </c>
      <c r="AY138" s="215" t="s">
        <v>143</v>
      </c>
      <c r="BK138" s="217">
        <f>SUM(BK139:BK142)</f>
        <v>0</v>
      </c>
    </row>
    <row r="139" s="2" customFormat="1" ht="16.5" customHeight="1">
      <c r="A139" s="39"/>
      <c r="B139" s="40"/>
      <c r="C139" s="220" t="s">
        <v>21</v>
      </c>
      <c r="D139" s="220" t="s">
        <v>146</v>
      </c>
      <c r="E139" s="221" t="s">
        <v>147</v>
      </c>
      <c r="F139" s="222" t="s">
        <v>148</v>
      </c>
      <c r="G139" s="223" t="s">
        <v>149</v>
      </c>
      <c r="H139" s="224">
        <v>175.38399999999999</v>
      </c>
      <c r="I139" s="225"/>
      <c r="J139" s="226">
        <f>ROUND(I139*H139,1)</f>
        <v>0</v>
      </c>
      <c r="K139" s="227"/>
      <c r="L139" s="45"/>
      <c r="M139" s="228" t="s">
        <v>1</v>
      </c>
      <c r="N139" s="229" t="s">
        <v>43</v>
      </c>
      <c r="O139" s="92"/>
      <c r="P139" s="230">
        <f>O139*H139</f>
        <v>0</v>
      </c>
      <c r="Q139" s="230">
        <v>0.00033</v>
      </c>
      <c r="R139" s="230">
        <f>Q139*H139</f>
        <v>0.057876719999999993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150</v>
      </c>
      <c r="AT139" s="232" t="s">
        <v>146</v>
      </c>
      <c r="AU139" s="232" t="s">
        <v>87</v>
      </c>
      <c r="AY139" s="18" t="s">
        <v>143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21</v>
      </c>
      <c r="BK139" s="233">
        <f>ROUND(I139*H139,1)</f>
        <v>0</v>
      </c>
      <c r="BL139" s="18" t="s">
        <v>150</v>
      </c>
      <c r="BM139" s="232" t="s">
        <v>151</v>
      </c>
    </row>
    <row r="140" s="13" customFormat="1">
      <c r="A140" s="13"/>
      <c r="B140" s="234"/>
      <c r="C140" s="235"/>
      <c r="D140" s="236" t="s">
        <v>152</v>
      </c>
      <c r="E140" s="237" t="s">
        <v>1</v>
      </c>
      <c r="F140" s="238" t="s">
        <v>153</v>
      </c>
      <c r="G140" s="235"/>
      <c r="H140" s="239">
        <v>119.06399999999999</v>
      </c>
      <c r="I140" s="240"/>
      <c r="J140" s="235"/>
      <c r="K140" s="235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152</v>
      </c>
      <c r="AU140" s="245" t="s">
        <v>87</v>
      </c>
      <c r="AV140" s="13" t="s">
        <v>87</v>
      </c>
      <c r="AW140" s="13" t="s">
        <v>34</v>
      </c>
      <c r="AX140" s="13" t="s">
        <v>78</v>
      </c>
      <c r="AY140" s="245" t="s">
        <v>143</v>
      </c>
    </row>
    <row r="141" s="13" customFormat="1">
      <c r="A141" s="13"/>
      <c r="B141" s="234"/>
      <c r="C141" s="235"/>
      <c r="D141" s="236" t="s">
        <v>152</v>
      </c>
      <c r="E141" s="237" t="s">
        <v>1</v>
      </c>
      <c r="F141" s="238" t="s">
        <v>154</v>
      </c>
      <c r="G141" s="235"/>
      <c r="H141" s="239">
        <v>56.32</v>
      </c>
      <c r="I141" s="240"/>
      <c r="J141" s="235"/>
      <c r="K141" s="235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152</v>
      </c>
      <c r="AU141" s="245" t="s">
        <v>87</v>
      </c>
      <c r="AV141" s="13" t="s">
        <v>87</v>
      </c>
      <c r="AW141" s="13" t="s">
        <v>34</v>
      </c>
      <c r="AX141" s="13" t="s">
        <v>78</v>
      </c>
      <c r="AY141" s="245" t="s">
        <v>143</v>
      </c>
    </row>
    <row r="142" s="14" customFormat="1">
      <c r="A142" s="14"/>
      <c r="B142" s="246"/>
      <c r="C142" s="247"/>
      <c r="D142" s="236" t="s">
        <v>152</v>
      </c>
      <c r="E142" s="248" t="s">
        <v>1</v>
      </c>
      <c r="F142" s="249" t="s">
        <v>155</v>
      </c>
      <c r="G142" s="247"/>
      <c r="H142" s="250">
        <v>175.38399999999999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152</v>
      </c>
      <c r="AU142" s="256" t="s">
        <v>87</v>
      </c>
      <c r="AV142" s="14" t="s">
        <v>150</v>
      </c>
      <c r="AW142" s="14" t="s">
        <v>34</v>
      </c>
      <c r="AX142" s="14" t="s">
        <v>21</v>
      </c>
      <c r="AY142" s="256" t="s">
        <v>143</v>
      </c>
    </row>
    <row r="143" s="12" customFormat="1" ht="22.8" customHeight="1">
      <c r="A143" s="12"/>
      <c r="B143" s="204"/>
      <c r="C143" s="205"/>
      <c r="D143" s="206" t="s">
        <v>77</v>
      </c>
      <c r="E143" s="218" t="s">
        <v>156</v>
      </c>
      <c r="F143" s="218" t="s">
        <v>157</v>
      </c>
      <c r="G143" s="205"/>
      <c r="H143" s="205"/>
      <c r="I143" s="208"/>
      <c r="J143" s="219">
        <f>BK143</f>
        <v>0</v>
      </c>
      <c r="K143" s="205"/>
      <c r="L143" s="210"/>
      <c r="M143" s="211"/>
      <c r="N143" s="212"/>
      <c r="O143" s="212"/>
      <c r="P143" s="213">
        <f>SUM(P144:P164)</f>
        <v>0</v>
      </c>
      <c r="Q143" s="212"/>
      <c r="R143" s="213">
        <f>SUM(R144:R164)</f>
        <v>0.035234000000000001</v>
      </c>
      <c r="S143" s="212"/>
      <c r="T143" s="214">
        <f>SUM(T144:T164)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5" t="s">
        <v>21</v>
      </c>
      <c r="AT143" s="216" t="s">
        <v>77</v>
      </c>
      <c r="AU143" s="216" t="s">
        <v>21</v>
      </c>
      <c r="AY143" s="215" t="s">
        <v>143</v>
      </c>
      <c r="BK143" s="217">
        <f>SUM(BK144:BK164)</f>
        <v>0</v>
      </c>
    </row>
    <row r="144" s="2" customFormat="1" ht="37.8" customHeight="1">
      <c r="A144" s="39"/>
      <c r="B144" s="40"/>
      <c r="C144" s="220" t="s">
        <v>87</v>
      </c>
      <c r="D144" s="220" t="s">
        <v>146</v>
      </c>
      <c r="E144" s="221" t="s">
        <v>158</v>
      </c>
      <c r="F144" s="222" t="s">
        <v>159</v>
      </c>
      <c r="G144" s="223" t="s">
        <v>149</v>
      </c>
      <c r="H144" s="224">
        <v>480</v>
      </c>
      <c r="I144" s="225"/>
      <c r="J144" s="226">
        <f>ROUND(I144*H144,1)</f>
        <v>0</v>
      </c>
      <c r="K144" s="227"/>
      <c r="L144" s="45"/>
      <c r="M144" s="228" t="s">
        <v>1</v>
      </c>
      <c r="N144" s="229" t="s">
        <v>43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150</v>
      </c>
      <c r="AT144" s="232" t="s">
        <v>146</v>
      </c>
      <c r="AU144" s="232" t="s">
        <v>87</v>
      </c>
      <c r="AY144" s="18" t="s">
        <v>143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21</v>
      </c>
      <c r="BK144" s="233">
        <f>ROUND(I144*H144,1)</f>
        <v>0</v>
      </c>
      <c r="BL144" s="18" t="s">
        <v>150</v>
      </c>
      <c r="BM144" s="232" t="s">
        <v>160</v>
      </c>
    </row>
    <row r="145" s="13" customFormat="1">
      <c r="A145" s="13"/>
      <c r="B145" s="234"/>
      <c r="C145" s="235"/>
      <c r="D145" s="236" t="s">
        <v>152</v>
      </c>
      <c r="E145" s="237" t="s">
        <v>1</v>
      </c>
      <c r="F145" s="238" t="s">
        <v>161</v>
      </c>
      <c r="G145" s="235"/>
      <c r="H145" s="239">
        <v>480</v>
      </c>
      <c r="I145" s="240"/>
      <c r="J145" s="235"/>
      <c r="K145" s="235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152</v>
      </c>
      <c r="AU145" s="245" t="s">
        <v>87</v>
      </c>
      <c r="AV145" s="13" t="s">
        <v>87</v>
      </c>
      <c r="AW145" s="13" t="s">
        <v>34</v>
      </c>
      <c r="AX145" s="13" t="s">
        <v>78</v>
      </c>
      <c r="AY145" s="245" t="s">
        <v>143</v>
      </c>
    </row>
    <row r="146" s="14" customFormat="1">
      <c r="A146" s="14"/>
      <c r="B146" s="246"/>
      <c r="C146" s="247"/>
      <c r="D146" s="236" t="s">
        <v>152</v>
      </c>
      <c r="E146" s="248" t="s">
        <v>1</v>
      </c>
      <c r="F146" s="249" t="s">
        <v>155</v>
      </c>
      <c r="G146" s="247"/>
      <c r="H146" s="250">
        <v>480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152</v>
      </c>
      <c r="AU146" s="256" t="s">
        <v>87</v>
      </c>
      <c r="AV146" s="14" t="s">
        <v>150</v>
      </c>
      <c r="AW146" s="14" t="s">
        <v>34</v>
      </c>
      <c r="AX146" s="14" t="s">
        <v>21</v>
      </c>
      <c r="AY146" s="256" t="s">
        <v>143</v>
      </c>
    </row>
    <row r="147" s="2" customFormat="1" ht="33" customHeight="1">
      <c r="A147" s="39"/>
      <c r="B147" s="40"/>
      <c r="C147" s="220" t="s">
        <v>162</v>
      </c>
      <c r="D147" s="220" t="s">
        <v>146</v>
      </c>
      <c r="E147" s="221" t="s">
        <v>163</v>
      </c>
      <c r="F147" s="222" t="s">
        <v>164</v>
      </c>
      <c r="G147" s="223" t="s">
        <v>149</v>
      </c>
      <c r="H147" s="224">
        <v>43200</v>
      </c>
      <c r="I147" s="225"/>
      <c r="J147" s="226">
        <f>ROUND(I147*H147,1)</f>
        <v>0</v>
      </c>
      <c r="K147" s="227"/>
      <c r="L147" s="45"/>
      <c r="M147" s="228" t="s">
        <v>1</v>
      </c>
      <c r="N147" s="229" t="s">
        <v>43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150</v>
      </c>
      <c r="AT147" s="232" t="s">
        <v>146</v>
      </c>
      <c r="AU147" s="232" t="s">
        <v>87</v>
      </c>
      <c r="AY147" s="18" t="s">
        <v>143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21</v>
      </c>
      <c r="BK147" s="233">
        <f>ROUND(I147*H147,1)</f>
        <v>0</v>
      </c>
      <c r="BL147" s="18" t="s">
        <v>150</v>
      </c>
      <c r="BM147" s="232" t="s">
        <v>165</v>
      </c>
    </row>
    <row r="148" s="13" customFormat="1">
      <c r="A148" s="13"/>
      <c r="B148" s="234"/>
      <c r="C148" s="235"/>
      <c r="D148" s="236" t="s">
        <v>152</v>
      </c>
      <c r="E148" s="235"/>
      <c r="F148" s="238" t="s">
        <v>166</v>
      </c>
      <c r="G148" s="235"/>
      <c r="H148" s="239">
        <v>43200</v>
      </c>
      <c r="I148" s="240"/>
      <c r="J148" s="235"/>
      <c r="K148" s="235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152</v>
      </c>
      <c r="AU148" s="245" t="s">
        <v>87</v>
      </c>
      <c r="AV148" s="13" t="s">
        <v>87</v>
      </c>
      <c r="AW148" s="13" t="s">
        <v>4</v>
      </c>
      <c r="AX148" s="13" t="s">
        <v>21</v>
      </c>
      <c r="AY148" s="245" t="s">
        <v>143</v>
      </c>
    </row>
    <row r="149" s="2" customFormat="1" ht="37.8" customHeight="1">
      <c r="A149" s="39"/>
      <c r="B149" s="40"/>
      <c r="C149" s="220" t="s">
        <v>150</v>
      </c>
      <c r="D149" s="220" t="s">
        <v>146</v>
      </c>
      <c r="E149" s="221" t="s">
        <v>167</v>
      </c>
      <c r="F149" s="222" t="s">
        <v>168</v>
      </c>
      <c r="G149" s="223" t="s">
        <v>149</v>
      </c>
      <c r="H149" s="224">
        <v>480</v>
      </c>
      <c r="I149" s="225"/>
      <c r="J149" s="226">
        <f>ROUND(I149*H149,1)</f>
        <v>0</v>
      </c>
      <c r="K149" s="227"/>
      <c r="L149" s="45"/>
      <c r="M149" s="228" t="s">
        <v>1</v>
      </c>
      <c r="N149" s="229" t="s">
        <v>43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150</v>
      </c>
      <c r="AT149" s="232" t="s">
        <v>146</v>
      </c>
      <c r="AU149" s="232" t="s">
        <v>87</v>
      </c>
      <c r="AY149" s="18" t="s">
        <v>143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21</v>
      </c>
      <c r="BK149" s="233">
        <f>ROUND(I149*H149,1)</f>
        <v>0</v>
      </c>
      <c r="BL149" s="18" t="s">
        <v>150</v>
      </c>
      <c r="BM149" s="232" t="s">
        <v>169</v>
      </c>
    </row>
    <row r="150" s="2" customFormat="1" ht="16.5" customHeight="1">
      <c r="A150" s="39"/>
      <c r="B150" s="40"/>
      <c r="C150" s="220" t="s">
        <v>170</v>
      </c>
      <c r="D150" s="220" t="s">
        <v>146</v>
      </c>
      <c r="E150" s="221" t="s">
        <v>171</v>
      </c>
      <c r="F150" s="222" t="s">
        <v>172</v>
      </c>
      <c r="G150" s="223" t="s">
        <v>149</v>
      </c>
      <c r="H150" s="224">
        <v>480</v>
      </c>
      <c r="I150" s="225"/>
      <c r="J150" s="226">
        <f>ROUND(I150*H150,1)</f>
        <v>0</v>
      </c>
      <c r="K150" s="227"/>
      <c r="L150" s="45"/>
      <c r="M150" s="228" t="s">
        <v>1</v>
      </c>
      <c r="N150" s="229" t="s">
        <v>43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150</v>
      </c>
      <c r="AT150" s="232" t="s">
        <v>146</v>
      </c>
      <c r="AU150" s="232" t="s">
        <v>87</v>
      </c>
      <c r="AY150" s="18" t="s">
        <v>143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21</v>
      </c>
      <c r="BK150" s="233">
        <f>ROUND(I150*H150,1)</f>
        <v>0</v>
      </c>
      <c r="BL150" s="18" t="s">
        <v>150</v>
      </c>
      <c r="BM150" s="232" t="s">
        <v>173</v>
      </c>
    </row>
    <row r="151" s="2" customFormat="1" ht="21.75" customHeight="1">
      <c r="A151" s="39"/>
      <c r="B151" s="40"/>
      <c r="C151" s="220" t="s">
        <v>144</v>
      </c>
      <c r="D151" s="220" t="s">
        <v>146</v>
      </c>
      <c r="E151" s="221" t="s">
        <v>174</v>
      </c>
      <c r="F151" s="222" t="s">
        <v>175</v>
      </c>
      <c r="G151" s="223" t="s">
        <v>149</v>
      </c>
      <c r="H151" s="224">
        <v>43200</v>
      </c>
      <c r="I151" s="225"/>
      <c r="J151" s="226">
        <f>ROUND(I151*H151,1)</f>
        <v>0</v>
      </c>
      <c r="K151" s="227"/>
      <c r="L151" s="45"/>
      <c r="M151" s="228" t="s">
        <v>1</v>
      </c>
      <c r="N151" s="229" t="s">
        <v>43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150</v>
      </c>
      <c r="AT151" s="232" t="s">
        <v>146</v>
      </c>
      <c r="AU151" s="232" t="s">
        <v>87</v>
      </c>
      <c r="AY151" s="18" t="s">
        <v>143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21</v>
      </c>
      <c r="BK151" s="233">
        <f>ROUND(I151*H151,1)</f>
        <v>0</v>
      </c>
      <c r="BL151" s="18" t="s">
        <v>150</v>
      </c>
      <c r="BM151" s="232" t="s">
        <v>176</v>
      </c>
    </row>
    <row r="152" s="13" customFormat="1">
      <c r="A152" s="13"/>
      <c r="B152" s="234"/>
      <c r="C152" s="235"/>
      <c r="D152" s="236" t="s">
        <v>152</v>
      </c>
      <c r="E152" s="235"/>
      <c r="F152" s="238" t="s">
        <v>166</v>
      </c>
      <c r="G152" s="235"/>
      <c r="H152" s="239">
        <v>43200</v>
      </c>
      <c r="I152" s="240"/>
      <c r="J152" s="235"/>
      <c r="K152" s="235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152</v>
      </c>
      <c r="AU152" s="245" t="s">
        <v>87</v>
      </c>
      <c r="AV152" s="13" t="s">
        <v>87</v>
      </c>
      <c r="AW152" s="13" t="s">
        <v>4</v>
      </c>
      <c r="AX152" s="13" t="s">
        <v>21</v>
      </c>
      <c r="AY152" s="245" t="s">
        <v>143</v>
      </c>
    </row>
    <row r="153" s="2" customFormat="1" ht="21.75" customHeight="1">
      <c r="A153" s="39"/>
      <c r="B153" s="40"/>
      <c r="C153" s="220" t="s">
        <v>177</v>
      </c>
      <c r="D153" s="220" t="s">
        <v>146</v>
      </c>
      <c r="E153" s="221" t="s">
        <v>178</v>
      </c>
      <c r="F153" s="222" t="s">
        <v>179</v>
      </c>
      <c r="G153" s="223" t="s">
        <v>149</v>
      </c>
      <c r="H153" s="224">
        <v>480</v>
      </c>
      <c r="I153" s="225"/>
      <c r="J153" s="226">
        <f>ROUND(I153*H153,1)</f>
        <v>0</v>
      </c>
      <c r="K153" s="227"/>
      <c r="L153" s="45"/>
      <c r="M153" s="228" t="s">
        <v>1</v>
      </c>
      <c r="N153" s="229" t="s">
        <v>43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150</v>
      </c>
      <c r="AT153" s="232" t="s">
        <v>146</v>
      </c>
      <c r="AU153" s="232" t="s">
        <v>87</v>
      </c>
      <c r="AY153" s="18" t="s">
        <v>143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21</v>
      </c>
      <c r="BK153" s="233">
        <f>ROUND(I153*H153,1)</f>
        <v>0</v>
      </c>
      <c r="BL153" s="18" t="s">
        <v>150</v>
      </c>
      <c r="BM153" s="232" t="s">
        <v>180</v>
      </c>
    </row>
    <row r="154" s="2" customFormat="1" ht="16.5" customHeight="1">
      <c r="A154" s="39"/>
      <c r="B154" s="40"/>
      <c r="C154" s="220" t="s">
        <v>181</v>
      </c>
      <c r="D154" s="220" t="s">
        <v>146</v>
      </c>
      <c r="E154" s="221" t="s">
        <v>182</v>
      </c>
      <c r="F154" s="222" t="s">
        <v>183</v>
      </c>
      <c r="G154" s="223" t="s">
        <v>184</v>
      </c>
      <c r="H154" s="224">
        <v>48</v>
      </c>
      <c r="I154" s="225"/>
      <c r="J154" s="226">
        <f>ROUND(I154*H154,1)</f>
        <v>0</v>
      </c>
      <c r="K154" s="227"/>
      <c r="L154" s="45"/>
      <c r="M154" s="228" t="s">
        <v>1</v>
      </c>
      <c r="N154" s="229" t="s">
        <v>43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150</v>
      </c>
      <c r="AT154" s="232" t="s">
        <v>146</v>
      </c>
      <c r="AU154" s="232" t="s">
        <v>87</v>
      </c>
      <c r="AY154" s="18" t="s">
        <v>143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21</v>
      </c>
      <c r="BK154" s="233">
        <f>ROUND(I154*H154,1)</f>
        <v>0</v>
      </c>
      <c r="BL154" s="18" t="s">
        <v>150</v>
      </c>
      <c r="BM154" s="232" t="s">
        <v>185</v>
      </c>
    </row>
    <row r="155" s="13" customFormat="1">
      <c r="A155" s="13"/>
      <c r="B155" s="234"/>
      <c r="C155" s="235"/>
      <c r="D155" s="236" t="s">
        <v>152</v>
      </c>
      <c r="E155" s="237" t="s">
        <v>1</v>
      </c>
      <c r="F155" s="238" t="s">
        <v>186</v>
      </c>
      <c r="G155" s="235"/>
      <c r="H155" s="239">
        <v>48</v>
      </c>
      <c r="I155" s="240"/>
      <c r="J155" s="235"/>
      <c r="K155" s="235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152</v>
      </c>
      <c r="AU155" s="245" t="s">
        <v>87</v>
      </c>
      <c r="AV155" s="13" t="s">
        <v>87</v>
      </c>
      <c r="AW155" s="13" t="s">
        <v>34</v>
      </c>
      <c r="AX155" s="13" t="s">
        <v>78</v>
      </c>
      <c r="AY155" s="245" t="s">
        <v>143</v>
      </c>
    </row>
    <row r="156" s="14" customFormat="1">
      <c r="A156" s="14"/>
      <c r="B156" s="246"/>
      <c r="C156" s="247"/>
      <c r="D156" s="236" t="s">
        <v>152</v>
      </c>
      <c r="E156" s="248" t="s">
        <v>1</v>
      </c>
      <c r="F156" s="249" t="s">
        <v>155</v>
      </c>
      <c r="G156" s="247"/>
      <c r="H156" s="250">
        <v>48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152</v>
      </c>
      <c r="AU156" s="256" t="s">
        <v>87</v>
      </c>
      <c r="AV156" s="14" t="s">
        <v>150</v>
      </c>
      <c r="AW156" s="14" t="s">
        <v>34</v>
      </c>
      <c r="AX156" s="14" t="s">
        <v>21</v>
      </c>
      <c r="AY156" s="256" t="s">
        <v>143</v>
      </c>
    </row>
    <row r="157" s="2" customFormat="1" ht="24.15" customHeight="1">
      <c r="A157" s="39"/>
      <c r="B157" s="40"/>
      <c r="C157" s="220" t="s">
        <v>156</v>
      </c>
      <c r="D157" s="220" t="s">
        <v>146</v>
      </c>
      <c r="E157" s="221" t="s">
        <v>187</v>
      </c>
      <c r="F157" s="222" t="s">
        <v>188</v>
      </c>
      <c r="G157" s="223" t="s">
        <v>184</v>
      </c>
      <c r="H157" s="224">
        <v>4320</v>
      </c>
      <c r="I157" s="225"/>
      <c r="J157" s="226">
        <f>ROUND(I157*H157,1)</f>
        <v>0</v>
      </c>
      <c r="K157" s="227"/>
      <c r="L157" s="45"/>
      <c r="M157" s="228" t="s">
        <v>1</v>
      </c>
      <c r="N157" s="229" t="s">
        <v>43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150</v>
      </c>
      <c r="AT157" s="232" t="s">
        <v>146</v>
      </c>
      <c r="AU157" s="232" t="s">
        <v>87</v>
      </c>
      <c r="AY157" s="18" t="s">
        <v>143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21</v>
      </c>
      <c r="BK157" s="233">
        <f>ROUND(I157*H157,1)</f>
        <v>0</v>
      </c>
      <c r="BL157" s="18" t="s">
        <v>150</v>
      </c>
      <c r="BM157" s="232" t="s">
        <v>189</v>
      </c>
    </row>
    <row r="158" s="13" customFormat="1">
      <c r="A158" s="13"/>
      <c r="B158" s="234"/>
      <c r="C158" s="235"/>
      <c r="D158" s="236" t="s">
        <v>152</v>
      </c>
      <c r="E158" s="235"/>
      <c r="F158" s="238" t="s">
        <v>190</v>
      </c>
      <c r="G158" s="235"/>
      <c r="H158" s="239">
        <v>4320</v>
      </c>
      <c r="I158" s="240"/>
      <c r="J158" s="235"/>
      <c r="K158" s="235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152</v>
      </c>
      <c r="AU158" s="245" t="s">
        <v>87</v>
      </c>
      <c r="AV158" s="13" t="s">
        <v>87</v>
      </c>
      <c r="AW158" s="13" t="s">
        <v>4</v>
      </c>
      <c r="AX158" s="13" t="s">
        <v>21</v>
      </c>
      <c r="AY158" s="245" t="s">
        <v>143</v>
      </c>
    </row>
    <row r="159" s="2" customFormat="1" ht="16.5" customHeight="1">
      <c r="A159" s="39"/>
      <c r="B159" s="40"/>
      <c r="C159" s="220" t="s">
        <v>191</v>
      </c>
      <c r="D159" s="220" t="s">
        <v>146</v>
      </c>
      <c r="E159" s="221" t="s">
        <v>192</v>
      </c>
      <c r="F159" s="222" t="s">
        <v>193</v>
      </c>
      <c r="G159" s="223" t="s">
        <v>184</v>
      </c>
      <c r="H159" s="224">
        <v>48</v>
      </c>
      <c r="I159" s="225"/>
      <c r="J159" s="226">
        <f>ROUND(I159*H159,1)</f>
        <v>0</v>
      </c>
      <c r="K159" s="227"/>
      <c r="L159" s="45"/>
      <c r="M159" s="228" t="s">
        <v>1</v>
      </c>
      <c r="N159" s="229" t="s">
        <v>43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150</v>
      </c>
      <c r="AT159" s="232" t="s">
        <v>146</v>
      </c>
      <c r="AU159" s="232" t="s">
        <v>87</v>
      </c>
      <c r="AY159" s="18" t="s">
        <v>143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21</v>
      </c>
      <c r="BK159" s="233">
        <f>ROUND(I159*H159,1)</f>
        <v>0</v>
      </c>
      <c r="BL159" s="18" t="s">
        <v>150</v>
      </c>
      <c r="BM159" s="232" t="s">
        <v>194</v>
      </c>
    </row>
    <row r="160" s="2" customFormat="1" ht="24.15" customHeight="1">
      <c r="A160" s="39"/>
      <c r="B160" s="40"/>
      <c r="C160" s="220" t="s">
        <v>195</v>
      </c>
      <c r="D160" s="220" t="s">
        <v>146</v>
      </c>
      <c r="E160" s="221" t="s">
        <v>196</v>
      </c>
      <c r="F160" s="222" t="s">
        <v>197</v>
      </c>
      <c r="G160" s="223" t="s">
        <v>198</v>
      </c>
      <c r="H160" s="224">
        <v>90</v>
      </c>
      <c r="I160" s="225"/>
      <c r="J160" s="226">
        <f>ROUND(I160*H160,1)</f>
        <v>0</v>
      </c>
      <c r="K160" s="227"/>
      <c r="L160" s="45"/>
      <c r="M160" s="228" t="s">
        <v>1</v>
      </c>
      <c r="N160" s="229" t="s">
        <v>43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150</v>
      </c>
      <c r="AT160" s="232" t="s">
        <v>146</v>
      </c>
      <c r="AU160" s="232" t="s">
        <v>87</v>
      </c>
      <c r="AY160" s="18" t="s">
        <v>143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21</v>
      </c>
      <c r="BK160" s="233">
        <f>ROUND(I160*H160,1)</f>
        <v>0</v>
      </c>
      <c r="BL160" s="18" t="s">
        <v>150</v>
      </c>
      <c r="BM160" s="232" t="s">
        <v>199</v>
      </c>
    </row>
    <row r="161" s="2" customFormat="1" ht="33" customHeight="1">
      <c r="A161" s="39"/>
      <c r="B161" s="40"/>
      <c r="C161" s="220" t="s">
        <v>200</v>
      </c>
      <c r="D161" s="220" t="s">
        <v>146</v>
      </c>
      <c r="E161" s="221" t="s">
        <v>201</v>
      </c>
      <c r="F161" s="222" t="s">
        <v>202</v>
      </c>
      <c r="G161" s="223" t="s">
        <v>149</v>
      </c>
      <c r="H161" s="224">
        <v>200</v>
      </c>
      <c r="I161" s="225"/>
      <c r="J161" s="226">
        <f>ROUND(I161*H161,1)</f>
        <v>0</v>
      </c>
      <c r="K161" s="227"/>
      <c r="L161" s="45"/>
      <c r="M161" s="228" t="s">
        <v>1</v>
      </c>
      <c r="N161" s="229" t="s">
        <v>43</v>
      </c>
      <c r="O161" s="92"/>
      <c r="P161" s="230">
        <f>O161*H161</f>
        <v>0</v>
      </c>
      <c r="Q161" s="230">
        <v>0.00012999999999999999</v>
      </c>
      <c r="R161" s="230">
        <f>Q161*H161</f>
        <v>0.025999999999999999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150</v>
      </c>
      <c r="AT161" s="232" t="s">
        <v>146</v>
      </c>
      <c r="AU161" s="232" t="s">
        <v>87</v>
      </c>
      <c r="AY161" s="18" t="s">
        <v>143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21</v>
      </c>
      <c r="BK161" s="233">
        <f>ROUND(I161*H161,1)</f>
        <v>0</v>
      </c>
      <c r="BL161" s="18" t="s">
        <v>150</v>
      </c>
      <c r="BM161" s="232" t="s">
        <v>203</v>
      </c>
    </row>
    <row r="162" s="2" customFormat="1" ht="24.15" customHeight="1">
      <c r="A162" s="39"/>
      <c r="B162" s="40"/>
      <c r="C162" s="220" t="s">
        <v>204</v>
      </c>
      <c r="D162" s="220" t="s">
        <v>146</v>
      </c>
      <c r="E162" s="221" t="s">
        <v>205</v>
      </c>
      <c r="F162" s="222" t="s">
        <v>206</v>
      </c>
      <c r="G162" s="223" t="s">
        <v>149</v>
      </c>
      <c r="H162" s="224">
        <v>230.84999999999999</v>
      </c>
      <c r="I162" s="225"/>
      <c r="J162" s="226">
        <f>ROUND(I162*H162,1)</f>
        <v>0</v>
      </c>
      <c r="K162" s="227"/>
      <c r="L162" s="45"/>
      <c r="M162" s="228" t="s">
        <v>1</v>
      </c>
      <c r="N162" s="229" t="s">
        <v>43</v>
      </c>
      <c r="O162" s="92"/>
      <c r="P162" s="230">
        <f>O162*H162</f>
        <v>0</v>
      </c>
      <c r="Q162" s="230">
        <v>4.0000000000000003E-05</v>
      </c>
      <c r="R162" s="230">
        <f>Q162*H162</f>
        <v>0.0092340000000000009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150</v>
      </c>
      <c r="AT162" s="232" t="s">
        <v>146</v>
      </c>
      <c r="AU162" s="232" t="s">
        <v>87</v>
      </c>
      <c r="AY162" s="18" t="s">
        <v>143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21</v>
      </c>
      <c r="BK162" s="233">
        <f>ROUND(I162*H162,1)</f>
        <v>0</v>
      </c>
      <c r="BL162" s="18" t="s">
        <v>150</v>
      </c>
      <c r="BM162" s="232" t="s">
        <v>207</v>
      </c>
    </row>
    <row r="163" s="13" customFormat="1">
      <c r="A163" s="13"/>
      <c r="B163" s="234"/>
      <c r="C163" s="235"/>
      <c r="D163" s="236" t="s">
        <v>152</v>
      </c>
      <c r="E163" s="237" t="s">
        <v>1</v>
      </c>
      <c r="F163" s="238" t="s">
        <v>208</v>
      </c>
      <c r="G163" s="235"/>
      <c r="H163" s="239">
        <v>230.84999999999999</v>
      </c>
      <c r="I163" s="240"/>
      <c r="J163" s="235"/>
      <c r="K163" s="235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152</v>
      </c>
      <c r="AU163" s="245" t="s">
        <v>87</v>
      </c>
      <c r="AV163" s="13" t="s">
        <v>87</v>
      </c>
      <c r="AW163" s="13" t="s">
        <v>34</v>
      </c>
      <c r="AX163" s="13" t="s">
        <v>78</v>
      </c>
      <c r="AY163" s="245" t="s">
        <v>143</v>
      </c>
    </row>
    <row r="164" s="14" customFormat="1">
      <c r="A164" s="14"/>
      <c r="B164" s="246"/>
      <c r="C164" s="247"/>
      <c r="D164" s="236" t="s">
        <v>152</v>
      </c>
      <c r="E164" s="248" t="s">
        <v>1</v>
      </c>
      <c r="F164" s="249" t="s">
        <v>155</v>
      </c>
      <c r="G164" s="247"/>
      <c r="H164" s="250">
        <v>230.84999999999999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152</v>
      </c>
      <c r="AU164" s="256" t="s">
        <v>87</v>
      </c>
      <c r="AV164" s="14" t="s">
        <v>150</v>
      </c>
      <c r="AW164" s="14" t="s">
        <v>34</v>
      </c>
      <c r="AX164" s="14" t="s">
        <v>21</v>
      </c>
      <c r="AY164" s="256" t="s">
        <v>143</v>
      </c>
    </row>
    <row r="165" s="12" customFormat="1" ht="22.8" customHeight="1">
      <c r="A165" s="12"/>
      <c r="B165" s="204"/>
      <c r="C165" s="205"/>
      <c r="D165" s="206" t="s">
        <v>77</v>
      </c>
      <c r="E165" s="218" t="s">
        <v>209</v>
      </c>
      <c r="F165" s="218" t="s">
        <v>210</v>
      </c>
      <c r="G165" s="205"/>
      <c r="H165" s="205"/>
      <c r="I165" s="208"/>
      <c r="J165" s="219">
        <f>BK165</f>
        <v>0</v>
      </c>
      <c r="K165" s="205"/>
      <c r="L165" s="210"/>
      <c r="M165" s="211"/>
      <c r="N165" s="212"/>
      <c r="O165" s="212"/>
      <c r="P165" s="213">
        <f>SUM(P166:P171)</f>
        <v>0</v>
      </c>
      <c r="Q165" s="212"/>
      <c r="R165" s="213">
        <f>SUM(R166:R171)</f>
        <v>0</v>
      </c>
      <c r="S165" s="212"/>
      <c r="T165" s="214">
        <f>SUM(T166:T171)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5" t="s">
        <v>21</v>
      </c>
      <c r="AT165" s="216" t="s">
        <v>77</v>
      </c>
      <c r="AU165" s="216" t="s">
        <v>21</v>
      </c>
      <c r="AY165" s="215" t="s">
        <v>143</v>
      </c>
      <c r="BK165" s="217">
        <f>SUM(BK166:BK171)</f>
        <v>0</v>
      </c>
    </row>
    <row r="166" s="2" customFormat="1" ht="33" customHeight="1">
      <c r="A166" s="39"/>
      <c r="B166" s="40"/>
      <c r="C166" s="220" t="s">
        <v>211</v>
      </c>
      <c r="D166" s="220" t="s">
        <v>146</v>
      </c>
      <c r="E166" s="221" t="s">
        <v>212</v>
      </c>
      <c r="F166" s="222" t="s">
        <v>213</v>
      </c>
      <c r="G166" s="223" t="s">
        <v>214</v>
      </c>
      <c r="H166" s="224">
        <v>10.651999999999999</v>
      </c>
      <c r="I166" s="225"/>
      <c r="J166" s="226">
        <f>ROUND(I166*H166,1)</f>
        <v>0</v>
      </c>
      <c r="K166" s="227"/>
      <c r="L166" s="45"/>
      <c r="M166" s="228" t="s">
        <v>1</v>
      </c>
      <c r="N166" s="229" t="s">
        <v>43</v>
      </c>
      <c r="O166" s="92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150</v>
      </c>
      <c r="AT166" s="232" t="s">
        <v>146</v>
      </c>
      <c r="AU166" s="232" t="s">
        <v>87</v>
      </c>
      <c r="AY166" s="18" t="s">
        <v>143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21</v>
      </c>
      <c r="BK166" s="233">
        <f>ROUND(I166*H166,1)</f>
        <v>0</v>
      </c>
      <c r="BL166" s="18" t="s">
        <v>150</v>
      </c>
      <c r="BM166" s="232" t="s">
        <v>215</v>
      </c>
    </row>
    <row r="167" s="2" customFormat="1" ht="24.15" customHeight="1">
      <c r="A167" s="39"/>
      <c r="B167" s="40"/>
      <c r="C167" s="220" t="s">
        <v>9</v>
      </c>
      <c r="D167" s="220" t="s">
        <v>146</v>
      </c>
      <c r="E167" s="221" t="s">
        <v>216</v>
      </c>
      <c r="F167" s="222" t="s">
        <v>217</v>
      </c>
      <c r="G167" s="223" t="s">
        <v>214</v>
      </c>
      <c r="H167" s="224">
        <v>10.651999999999999</v>
      </c>
      <c r="I167" s="225"/>
      <c r="J167" s="226">
        <f>ROUND(I167*H167,1)</f>
        <v>0</v>
      </c>
      <c r="K167" s="227"/>
      <c r="L167" s="45"/>
      <c r="M167" s="228" t="s">
        <v>1</v>
      </c>
      <c r="N167" s="229" t="s">
        <v>43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150</v>
      </c>
      <c r="AT167" s="232" t="s">
        <v>146</v>
      </c>
      <c r="AU167" s="232" t="s">
        <v>87</v>
      </c>
      <c r="AY167" s="18" t="s">
        <v>143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21</v>
      </c>
      <c r="BK167" s="233">
        <f>ROUND(I167*H167,1)</f>
        <v>0</v>
      </c>
      <c r="BL167" s="18" t="s">
        <v>150</v>
      </c>
      <c r="BM167" s="232" t="s">
        <v>218</v>
      </c>
    </row>
    <row r="168" s="2" customFormat="1" ht="24.15" customHeight="1">
      <c r="A168" s="39"/>
      <c r="B168" s="40"/>
      <c r="C168" s="220" t="s">
        <v>219</v>
      </c>
      <c r="D168" s="220" t="s">
        <v>146</v>
      </c>
      <c r="E168" s="221" t="s">
        <v>220</v>
      </c>
      <c r="F168" s="222" t="s">
        <v>221</v>
      </c>
      <c r="G168" s="223" t="s">
        <v>214</v>
      </c>
      <c r="H168" s="224">
        <v>149.12799999999999</v>
      </c>
      <c r="I168" s="225"/>
      <c r="J168" s="226">
        <f>ROUND(I168*H168,1)</f>
        <v>0</v>
      </c>
      <c r="K168" s="227"/>
      <c r="L168" s="45"/>
      <c r="M168" s="228" t="s">
        <v>1</v>
      </c>
      <c r="N168" s="229" t="s">
        <v>43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150</v>
      </c>
      <c r="AT168" s="232" t="s">
        <v>146</v>
      </c>
      <c r="AU168" s="232" t="s">
        <v>87</v>
      </c>
      <c r="AY168" s="18" t="s">
        <v>143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21</v>
      </c>
      <c r="BK168" s="233">
        <f>ROUND(I168*H168,1)</f>
        <v>0</v>
      </c>
      <c r="BL168" s="18" t="s">
        <v>150</v>
      </c>
      <c r="BM168" s="232" t="s">
        <v>222</v>
      </c>
    </row>
    <row r="169" s="13" customFormat="1">
      <c r="A169" s="13"/>
      <c r="B169" s="234"/>
      <c r="C169" s="235"/>
      <c r="D169" s="236" t="s">
        <v>152</v>
      </c>
      <c r="E169" s="235"/>
      <c r="F169" s="238" t="s">
        <v>223</v>
      </c>
      <c r="G169" s="235"/>
      <c r="H169" s="239">
        <v>149.12799999999999</v>
      </c>
      <c r="I169" s="240"/>
      <c r="J169" s="235"/>
      <c r="K169" s="235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152</v>
      </c>
      <c r="AU169" s="245" t="s">
        <v>87</v>
      </c>
      <c r="AV169" s="13" t="s">
        <v>87</v>
      </c>
      <c r="AW169" s="13" t="s">
        <v>4</v>
      </c>
      <c r="AX169" s="13" t="s">
        <v>21</v>
      </c>
      <c r="AY169" s="245" t="s">
        <v>143</v>
      </c>
    </row>
    <row r="170" s="2" customFormat="1" ht="33" customHeight="1">
      <c r="A170" s="39"/>
      <c r="B170" s="40"/>
      <c r="C170" s="220" t="s">
        <v>224</v>
      </c>
      <c r="D170" s="220" t="s">
        <v>146</v>
      </c>
      <c r="E170" s="221" t="s">
        <v>225</v>
      </c>
      <c r="F170" s="222" t="s">
        <v>226</v>
      </c>
      <c r="G170" s="223" t="s">
        <v>214</v>
      </c>
      <c r="H170" s="224">
        <v>3.1070000000000002</v>
      </c>
      <c r="I170" s="225"/>
      <c r="J170" s="226">
        <f>ROUND(I170*H170,1)</f>
        <v>0</v>
      </c>
      <c r="K170" s="227"/>
      <c r="L170" s="45"/>
      <c r="M170" s="228" t="s">
        <v>1</v>
      </c>
      <c r="N170" s="229" t="s">
        <v>43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150</v>
      </c>
      <c r="AT170" s="232" t="s">
        <v>146</v>
      </c>
      <c r="AU170" s="232" t="s">
        <v>87</v>
      </c>
      <c r="AY170" s="18" t="s">
        <v>143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21</v>
      </c>
      <c r="BK170" s="233">
        <f>ROUND(I170*H170,1)</f>
        <v>0</v>
      </c>
      <c r="BL170" s="18" t="s">
        <v>150</v>
      </c>
      <c r="BM170" s="232" t="s">
        <v>227</v>
      </c>
    </row>
    <row r="171" s="2" customFormat="1" ht="33" customHeight="1">
      <c r="A171" s="39"/>
      <c r="B171" s="40"/>
      <c r="C171" s="220" t="s">
        <v>228</v>
      </c>
      <c r="D171" s="220" t="s">
        <v>146</v>
      </c>
      <c r="E171" s="221" t="s">
        <v>229</v>
      </c>
      <c r="F171" s="222" t="s">
        <v>230</v>
      </c>
      <c r="G171" s="223" t="s">
        <v>214</v>
      </c>
      <c r="H171" s="224">
        <v>7.5449999999999999</v>
      </c>
      <c r="I171" s="225"/>
      <c r="J171" s="226">
        <f>ROUND(I171*H171,1)</f>
        <v>0</v>
      </c>
      <c r="K171" s="227"/>
      <c r="L171" s="45"/>
      <c r="M171" s="228" t="s">
        <v>1</v>
      </c>
      <c r="N171" s="229" t="s">
        <v>43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150</v>
      </c>
      <c r="AT171" s="232" t="s">
        <v>146</v>
      </c>
      <c r="AU171" s="232" t="s">
        <v>87</v>
      </c>
      <c r="AY171" s="18" t="s">
        <v>143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21</v>
      </c>
      <c r="BK171" s="233">
        <f>ROUND(I171*H171,1)</f>
        <v>0</v>
      </c>
      <c r="BL171" s="18" t="s">
        <v>150</v>
      </c>
      <c r="BM171" s="232" t="s">
        <v>231</v>
      </c>
    </row>
    <row r="172" s="12" customFormat="1" ht="22.8" customHeight="1">
      <c r="A172" s="12"/>
      <c r="B172" s="204"/>
      <c r="C172" s="205"/>
      <c r="D172" s="206" t="s">
        <v>77</v>
      </c>
      <c r="E172" s="218" t="s">
        <v>232</v>
      </c>
      <c r="F172" s="218" t="s">
        <v>233</v>
      </c>
      <c r="G172" s="205"/>
      <c r="H172" s="205"/>
      <c r="I172" s="208"/>
      <c r="J172" s="219">
        <f>BK172</f>
        <v>0</v>
      </c>
      <c r="K172" s="205"/>
      <c r="L172" s="210"/>
      <c r="M172" s="211"/>
      <c r="N172" s="212"/>
      <c r="O172" s="212"/>
      <c r="P172" s="213">
        <f>P173</f>
        <v>0</v>
      </c>
      <c r="Q172" s="212"/>
      <c r="R172" s="213">
        <f>R173</f>
        <v>0</v>
      </c>
      <c r="S172" s="212"/>
      <c r="T172" s="214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5" t="s">
        <v>21</v>
      </c>
      <c r="AT172" s="216" t="s">
        <v>77</v>
      </c>
      <c r="AU172" s="216" t="s">
        <v>21</v>
      </c>
      <c r="AY172" s="215" t="s">
        <v>143</v>
      </c>
      <c r="BK172" s="217">
        <f>BK173</f>
        <v>0</v>
      </c>
    </row>
    <row r="173" s="2" customFormat="1" ht="21.75" customHeight="1">
      <c r="A173" s="39"/>
      <c r="B173" s="40"/>
      <c r="C173" s="220" t="s">
        <v>234</v>
      </c>
      <c r="D173" s="220" t="s">
        <v>146</v>
      </c>
      <c r="E173" s="221" t="s">
        <v>235</v>
      </c>
      <c r="F173" s="222" t="s">
        <v>236</v>
      </c>
      <c r="G173" s="223" t="s">
        <v>214</v>
      </c>
      <c r="H173" s="224">
        <v>0.092999999999999999</v>
      </c>
      <c r="I173" s="225"/>
      <c r="J173" s="226">
        <f>ROUND(I173*H173,1)</f>
        <v>0</v>
      </c>
      <c r="K173" s="227"/>
      <c r="L173" s="45"/>
      <c r="M173" s="228" t="s">
        <v>1</v>
      </c>
      <c r="N173" s="229" t="s">
        <v>43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150</v>
      </c>
      <c r="AT173" s="232" t="s">
        <v>146</v>
      </c>
      <c r="AU173" s="232" t="s">
        <v>87</v>
      </c>
      <c r="AY173" s="18" t="s">
        <v>143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21</v>
      </c>
      <c r="BK173" s="233">
        <f>ROUND(I173*H173,1)</f>
        <v>0</v>
      </c>
      <c r="BL173" s="18" t="s">
        <v>150</v>
      </c>
      <c r="BM173" s="232" t="s">
        <v>237</v>
      </c>
    </row>
    <row r="174" s="12" customFormat="1" ht="25.92" customHeight="1">
      <c r="A174" s="12"/>
      <c r="B174" s="204"/>
      <c r="C174" s="205"/>
      <c r="D174" s="206" t="s">
        <v>77</v>
      </c>
      <c r="E174" s="207" t="s">
        <v>238</v>
      </c>
      <c r="F174" s="207" t="s">
        <v>239</v>
      </c>
      <c r="G174" s="205"/>
      <c r="H174" s="205"/>
      <c r="I174" s="208"/>
      <c r="J174" s="209">
        <f>BK174</f>
        <v>0</v>
      </c>
      <c r="K174" s="205"/>
      <c r="L174" s="210"/>
      <c r="M174" s="211"/>
      <c r="N174" s="212"/>
      <c r="O174" s="212"/>
      <c r="P174" s="213">
        <f>P175+P182+P238+P249+P367+P400+P415+P431+P443+P450+P480+P505+P519+P534</f>
        <v>0</v>
      </c>
      <c r="Q174" s="212"/>
      <c r="R174" s="213">
        <f>R175+R182+R238+R249+R367+R400+R415+R431+R443+R450+R480+R505+R519+R534</f>
        <v>37.282704520000003</v>
      </c>
      <c r="S174" s="212"/>
      <c r="T174" s="214">
        <f>T175+T182+T238+T249+T367+T400+T415+T431+T443+T450+T480+T505+T519+T534</f>
        <v>10.652076000000001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5" t="s">
        <v>87</v>
      </c>
      <c r="AT174" s="216" t="s">
        <v>77</v>
      </c>
      <c r="AU174" s="216" t="s">
        <v>78</v>
      </c>
      <c r="AY174" s="215" t="s">
        <v>143</v>
      </c>
      <c r="BK174" s="217">
        <f>BK175+BK182+BK238+BK249+BK367+BK400+BK415+BK431+BK443+BK450+BK480+BK505+BK519+BK534</f>
        <v>0</v>
      </c>
    </row>
    <row r="175" s="12" customFormat="1" ht="22.8" customHeight="1">
      <c r="A175" s="12"/>
      <c r="B175" s="204"/>
      <c r="C175" s="205"/>
      <c r="D175" s="206" t="s">
        <v>77</v>
      </c>
      <c r="E175" s="218" t="s">
        <v>240</v>
      </c>
      <c r="F175" s="218" t="s">
        <v>241</v>
      </c>
      <c r="G175" s="205"/>
      <c r="H175" s="205"/>
      <c r="I175" s="208"/>
      <c r="J175" s="219">
        <f>BK175</f>
        <v>0</v>
      </c>
      <c r="K175" s="205"/>
      <c r="L175" s="210"/>
      <c r="M175" s="211"/>
      <c r="N175" s="212"/>
      <c r="O175" s="212"/>
      <c r="P175" s="213">
        <f>SUM(P176:P181)</f>
        <v>0</v>
      </c>
      <c r="Q175" s="212"/>
      <c r="R175" s="213">
        <f>SUM(R176:R181)</f>
        <v>0.26492339999999998</v>
      </c>
      <c r="S175" s="212"/>
      <c r="T175" s="214">
        <f>SUM(T176:T181)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5" t="s">
        <v>87</v>
      </c>
      <c r="AT175" s="216" t="s">
        <v>77</v>
      </c>
      <c r="AU175" s="216" t="s">
        <v>21</v>
      </c>
      <c r="AY175" s="215" t="s">
        <v>143</v>
      </c>
      <c r="BK175" s="217">
        <f>SUM(BK176:BK181)</f>
        <v>0</v>
      </c>
    </row>
    <row r="176" s="2" customFormat="1" ht="33" customHeight="1">
      <c r="A176" s="39"/>
      <c r="B176" s="40"/>
      <c r="C176" s="220" t="s">
        <v>242</v>
      </c>
      <c r="D176" s="220" t="s">
        <v>146</v>
      </c>
      <c r="E176" s="221" t="s">
        <v>243</v>
      </c>
      <c r="F176" s="222" t="s">
        <v>244</v>
      </c>
      <c r="G176" s="223" t="s">
        <v>149</v>
      </c>
      <c r="H176" s="224">
        <v>108.24</v>
      </c>
      <c r="I176" s="225"/>
      <c r="J176" s="226">
        <f>ROUND(I176*H176,1)</f>
        <v>0</v>
      </c>
      <c r="K176" s="227"/>
      <c r="L176" s="45"/>
      <c r="M176" s="228" t="s">
        <v>1</v>
      </c>
      <c r="N176" s="229" t="s">
        <v>43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219</v>
      </c>
      <c r="AT176" s="232" t="s">
        <v>146</v>
      </c>
      <c r="AU176" s="232" t="s">
        <v>87</v>
      </c>
      <c r="AY176" s="18" t="s">
        <v>143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21</v>
      </c>
      <c r="BK176" s="233">
        <f>ROUND(I176*H176,1)</f>
        <v>0</v>
      </c>
      <c r="BL176" s="18" t="s">
        <v>219</v>
      </c>
      <c r="BM176" s="232" t="s">
        <v>245</v>
      </c>
    </row>
    <row r="177" s="13" customFormat="1">
      <c r="A177" s="13"/>
      <c r="B177" s="234"/>
      <c r="C177" s="235"/>
      <c r="D177" s="236" t="s">
        <v>152</v>
      </c>
      <c r="E177" s="237" t="s">
        <v>1</v>
      </c>
      <c r="F177" s="238" t="s">
        <v>246</v>
      </c>
      <c r="G177" s="235"/>
      <c r="H177" s="239">
        <v>108.24</v>
      </c>
      <c r="I177" s="240"/>
      <c r="J177" s="235"/>
      <c r="K177" s="235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152</v>
      </c>
      <c r="AU177" s="245" t="s">
        <v>87</v>
      </c>
      <c r="AV177" s="13" t="s">
        <v>87</v>
      </c>
      <c r="AW177" s="13" t="s">
        <v>34</v>
      </c>
      <c r="AX177" s="13" t="s">
        <v>78</v>
      </c>
      <c r="AY177" s="245" t="s">
        <v>143</v>
      </c>
    </row>
    <row r="178" s="14" customFormat="1">
      <c r="A178" s="14"/>
      <c r="B178" s="246"/>
      <c r="C178" s="247"/>
      <c r="D178" s="236" t="s">
        <v>152</v>
      </c>
      <c r="E178" s="248" t="s">
        <v>1</v>
      </c>
      <c r="F178" s="249" t="s">
        <v>155</v>
      </c>
      <c r="G178" s="247"/>
      <c r="H178" s="250">
        <v>108.24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6" t="s">
        <v>152</v>
      </c>
      <c r="AU178" s="256" t="s">
        <v>87</v>
      </c>
      <c r="AV178" s="14" t="s">
        <v>150</v>
      </c>
      <c r="AW178" s="14" t="s">
        <v>34</v>
      </c>
      <c r="AX178" s="14" t="s">
        <v>21</v>
      </c>
      <c r="AY178" s="256" t="s">
        <v>143</v>
      </c>
    </row>
    <row r="179" s="2" customFormat="1" ht="33" customHeight="1">
      <c r="A179" s="39"/>
      <c r="B179" s="40"/>
      <c r="C179" s="257" t="s">
        <v>7</v>
      </c>
      <c r="D179" s="257" t="s">
        <v>247</v>
      </c>
      <c r="E179" s="258" t="s">
        <v>248</v>
      </c>
      <c r="F179" s="259" t="s">
        <v>249</v>
      </c>
      <c r="G179" s="260" t="s">
        <v>149</v>
      </c>
      <c r="H179" s="261">
        <v>126.154</v>
      </c>
      <c r="I179" s="262"/>
      <c r="J179" s="263">
        <f>ROUND(I179*H179,1)</f>
        <v>0</v>
      </c>
      <c r="K179" s="264"/>
      <c r="L179" s="265"/>
      <c r="M179" s="266" t="s">
        <v>1</v>
      </c>
      <c r="N179" s="267" t="s">
        <v>43</v>
      </c>
      <c r="O179" s="92"/>
      <c r="P179" s="230">
        <f>O179*H179</f>
        <v>0</v>
      </c>
      <c r="Q179" s="230">
        <v>0.0020999999999999999</v>
      </c>
      <c r="R179" s="230">
        <f>Q179*H179</f>
        <v>0.26492339999999998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250</v>
      </c>
      <c r="AT179" s="232" t="s">
        <v>247</v>
      </c>
      <c r="AU179" s="232" t="s">
        <v>87</v>
      </c>
      <c r="AY179" s="18" t="s">
        <v>143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21</v>
      </c>
      <c r="BK179" s="233">
        <f>ROUND(I179*H179,1)</f>
        <v>0</v>
      </c>
      <c r="BL179" s="18" t="s">
        <v>219</v>
      </c>
      <c r="BM179" s="232" t="s">
        <v>251</v>
      </c>
    </row>
    <row r="180" s="13" customFormat="1">
      <c r="A180" s="13"/>
      <c r="B180" s="234"/>
      <c r="C180" s="235"/>
      <c r="D180" s="236" t="s">
        <v>152</v>
      </c>
      <c r="E180" s="235"/>
      <c r="F180" s="238" t="s">
        <v>252</v>
      </c>
      <c r="G180" s="235"/>
      <c r="H180" s="239">
        <v>126.154</v>
      </c>
      <c r="I180" s="240"/>
      <c r="J180" s="235"/>
      <c r="K180" s="235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152</v>
      </c>
      <c r="AU180" s="245" t="s">
        <v>87</v>
      </c>
      <c r="AV180" s="13" t="s">
        <v>87</v>
      </c>
      <c r="AW180" s="13" t="s">
        <v>4</v>
      </c>
      <c r="AX180" s="13" t="s">
        <v>21</v>
      </c>
      <c r="AY180" s="245" t="s">
        <v>143</v>
      </c>
    </row>
    <row r="181" s="2" customFormat="1" ht="24.15" customHeight="1">
      <c r="A181" s="39"/>
      <c r="B181" s="40"/>
      <c r="C181" s="220" t="s">
        <v>253</v>
      </c>
      <c r="D181" s="220" t="s">
        <v>146</v>
      </c>
      <c r="E181" s="221" t="s">
        <v>254</v>
      </c>
      <c r="F181" s="222" t="s">
        <v>255</v>
      </c>
      <c r="G181" s="223" t="s">
        <v>256</v>
      </c>
      <c r="H181" s="268"/>
      <c r="I181" s="225"/>
      <c r="J181" s="226">
        <f>ROUND(I181*H181,1)</f>
        <v>0</v>
      </c>
      <c r="K181" s="227"/>
      <c r="L181" s="45"/>
      <c r="M181" s="228" t="s">
        <v>1</v>
      </c>
      <c r="N181" s="229" t="s">
        <v>43</v>
      </c>
      <c r="O181" s="92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219</v>
      </c>
      <c r="AT181" s="232" t="s">
        <v>146</v>
      </c>
      <c r="AU181" s="232" t="s">
        <v>87</v>
      </c>
      <c r="AY181" s="18" t="s">
        <v>143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21</v>
      </c>
      <c r="BK181" s="233">
        <f>ROUND(I181*H181,1)</f>
        <v>0</v>
      </c>
      <c r="BL181" s="18" t="s">
        <v>219</v>
      </c>
      <c r="BM181" s="232" t="s">
        <v>257</v>
      </c>
    </row>
    <row r="182" s="12" customFormat="1" ht="22.8" customHeight="1">
      <c r="A182" s="12"/>
      <c r="B182" s="204"/>
      <c r="C182" s="205"/>
      <c r="D182" s="206" t="s">
        <v>77</v>
      </c>
      <c r="E182" s="218" t="s">
        <v>258</v>
      </c>
      <c r="F182" s="218" t="s">
        <v>259</v>
      </c>
      <c r="G182" s="205"/>
      <c r="H182" s="205"/>
      <c r="I182" s="208"/>
      <c r="J182" s="219">
        <f>BK182</f>
        <v>0</v>
      </c>
      <c r="K182" s="205"/>
      <c r="L182" s="210"/>
      <c r="M182" s="211"/>
      <c r="N182" s="212"/>
      <c r="O182" s="212"/>
      <c r="P182" s="213">
        <f>SUM(P183:P237)</f>
        <v>0</v>
      </c>
      <c r="Q182" s="212"/>
      <c r="R182" s="213">
        <f>SUM(R183:R237)</f>
        <v>4.2184221500000003</v>
      </c>
      <c r="S182" s="212"/>
      <c r="T182" s="214">
        <f>SUM(T183:T237)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5" t="s">
        <v>87</v>
      </c>
      <c r="AT182" s="216" t="s">
        <v>77</v>
      </c>
      <c r="AU182" s="216" t="s">
        <v>21</v>
      </c>
      <c r="AY182" s="215" t="s">
        <v>143</v>
      </c>
      <c r="BK182" s="217">
        <f>SUM(BK183:BK237)</f>
        <v>0</v>
      </c>
    </row>
    <row r="183" s="2" customFormat="1" ht="24.15" customHeight="1">
      <c r="A183" s="39"/>
      <c r="B183" s="40"/>
      <c r="C183" s="220" t="s">
        <v>260</v>
      </c>
      <c r="D183" s="220" t="s">
        <v>146</v>
      </c>
      <c r="E183" s="221" t="s">
        <v>261</v>
      </c>
      <c r="F183" s="222" t="s">
        <v>262</v>
      </c>
      <c r="G183" s="223" t="s">
        <v>149</v>
      </c>
      <c r="H183" s="224">
        <v>246.84999999999999</v>
      </c>
      <c r="I183" s="225"/>
      <c r="J183" s="226">
        <f>ROUND(I183*H183,1)</f>
        <v>0</v>
      </c>
      <c r="K183" s="227"/>
      <c r="L183" s="45"/>
      <c r="M183" s="228" t="s">
        <v>1</v>
      </c>
      <c r="N183" s="229" t="s">
        <v>43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219</v>
      </c>
      <c r="AT183" s="232" t="s">
        <v>146</v>
      </c>
      <c r="AU183" s="232" t="s">
        <v>87</v>
      </c>
      <c r="AY183" s="18" t="s">
        <v>143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21</v>
      </c>
      <c r="BK183" s="233">
        <f>ROUND(I183*H183,1)</f>
        <v>0</v>
      </c>
      <c r="BL183" s="18" t="s">
        <v>219</v>
      </c>
      <c r="BM183" s="232" t="s">
        <v>263</v>
      </c>
    </row>
    <row r="184" s="13" customFormat="1">
      <c r="A184" s="13"/>
      <c r="B184" s="234"/>
      <c r="C184" s="235"/>
      <c r="D184" s="236" t="s">
        <v>152</v>
      </c>
      <c r="E184" s="237" t="s">
        <v>1</v>
      </c>
      <c r="F184" s="238" t="s">
        <v>264</v>
      </c>
      <c r="G184" s="235"/>
      <c r="H184" s="239">
        <v>19.850000000000001</v>
      </c>
      <c r="I184" s="240"/>
      <c r="J184" s="235"/>
      <c r="K184" s="235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152</v>
      </c>
      <c r="AU184" s="245" t="s">
        <v>87</v>
      </c>
      <c r="AV184" s="13" t="s">
        <v>87</v>
      </c>
      <c r="AW184" s="13" t="s">
        <v>34</v>
      </c>
      <c r="AX184" s="13" t="s">
        <v>78</v>
      </c>
      <c r="AY184" s="245" t="s">
        <v>143</v>
      </c>
    </row>
    <row r="185" s="13" customFormat="1">
      <c r="A185" s="13"/>
      <c r="B185" s="234"/>
      <c r="C185" s="235"/>
      <c r="D185" s="236" t="s">
        <v>152</v>
      </c>
      <c r="E185" s="237" t="s">
        <v>1</v>
      </c>
      <c r="F185" s="238" t="s">
        <v>265</v>
      </c>
      <c r="G185" s="235"/>
      <c r="H185" s="239">
        <v>191</v>
      </c>
      <c r="I185" s="240"/>
      <c r="J185" s="235"/>
      <c r="K185" s="235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152</v>
      </c>
      <c r="AU185" s="245" t="s">
        <v>87</v>
      </c>
      <c r="AV185" s="13" t="s">
        <v>87</v>
      </c>
      <c r="AW185" s="13" t="s">
        <v>34</v>
      </c>
      <c r="AX185" s="13" t="s">
        <v>78</v>
      </c>
      <c r="AY185" s="245" t="s">
        <v>143</v>
      </c>
    </row>
    <row r="186" s="13" customFormat="1">
      <c r="A186" s="13"/>
      <c r="B186" s="234"/>
      <c r="C186" s="235"/>
      <c r="D186" s="236" t="s">
        <v>152</v>
      </c>
      <c r="E186" s="237" t="s">
        <v>1</v>
      </c>
      <c r="F186" s="238" t="s">
        <v>266</v>
      </c>
      <c r="G186" s="235"/>
      <c r="H186" s="239">
        <v>36</v>
      </c>
      <c r="I186" s="240"/>
      <c r="J186" s="235"/>
      <c r="K186" s="235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152</v>
      </c>
      <c r="AU186" s="245" t="s">
        <v>87</v>
      </c>
      <c r="AV186" s="13" t="s">
        <v>87</v>
      </c>
      <c r="AW186" s="13" t="s">
        <v>34</v>
      </c>
      <c r="AX186" s="13" t="s">
        <v>78</v>
      </c>
      <c r="AY186" s="245" t="s">
        <v>143</v>
      </c>
    </row>
    <row r="187" s="14" customFormat="1">
      <c r="A187" s="14"/>
      <c r="B187" s="246"/>
      <c r="C187" s="247"/>
      <c r="D187" s="236" t="s">
        <v>152</v>
      </c>
      <c r="E187" s="248" t="s">
        <v>1</v>
      </c>
      <c r="F187" s="249" t="s">
        <v>155</v>
      </c>
      <c r="G187" s="247"/>
      <c r="H187" s="250">
        <v>246.84999999999999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152</v>
      </c>
      <c r="AU187" s="256" t="s">
        <v>87</v>
      </c>
      <c r="AV187" s="14" t="s">
        <v>150</v>
      </c>
      <c r="AW187" s="14" t="s">
        <v>34</v>
      </c>
      <c r="AX187" s="14" t="s">
        <v>21</v>
      </c>
      <c r="AY187" s="256" t="s">
        <v>143</v>
      </c>
    </row>
    <row r="188" s="2" customFormat="1" ht="24.15" customHeight="1">
      <c r="A188" s="39"/>
      <c r="B188" s="40"/>
      <c r="C188" s="257" t="s">
        <v>267</v>
      </c>
      <c r="D188" s="257" t="s">
        <v>247</v>
      </c>
      <c r="E188" s="258" t="s">
        <v>268</v>
      </c>
      <c r="F188" s="259" t="s">
        <v>269</v>
      </c>
      <c r="G188" s="260" t="s">
        <v>149</v>
      </c>
      <c r="H188" s="261">
        <v>20.843</v>
      </c>
      <c r="I188" s="262"/>
      <c r="J188" s="263">
        <f>ROUND(I188*H188,1)</f>
        <v>0</v>
      </c>
      <c r="K188" s="264"/>
      <c r="L188" s="265"/>
      <c r="M188" s="266" t="s">
        <v>1</v>
      </c>
      <c r="N188" s="267" t="s">
        <v>43</v>
      </c>
      <c r="O188" s="92"/>
      <c r="P188" s="230">
        <f>O188*H188</f>
        <v>0</v>
      </c>
      <c r="Q188" s="230">
        <v>0.00025999999999999998</v>
      </c>
      <c r="R188" s="230">
        <f>Q188*H188</f>
        <v>0.0054191799999999991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250</v>
      </c>
      <c r="AT188" s="232" t="s">
        <v>247</v>
      </c>
      <c r="AU188" s="232" t="s">
        <v>87</v>
      </c>
      <c r="AY188" s="18" t="s">
        <v>143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21</v>
      </c>
      <c r="BK188" s="233">
        <f>ROUND(I188*H188,1)</f>
        <v>0</v>
      </c>
      <c r="BL188" s="18" t="s">
        <v>219</v>
      </c>
      <c r="BM188" s="232" t="s">
        <v>270</v>
      </c>
    </row>
    <row r="189" s="13" customFormat="1">
      <c r="A189" s="13"/>
      <c r="B189" s="234"/>
      <c r="C189" s="235"/>
      <c r="D189" s="236" t="s">
        <v>152</v>
      </c>
      <c r="E189" s="237" t="s">
        <v>1</v>
      </c>
      <c r="F189" s="238" t="s">
        <v>271</v>
      </c>
      <c r="G189" s="235"/>
      <c r="H189" s="239">
        <v>20.843</v>
      </c>
      <c r="I189" s="240"/>
      <c r="J189" s="235"/>
      <c r="K189" s="235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152</v>
      </c>
      <c r="AU189" s="245" t="s">
        <v>87</v>
      </c>
      <c r="AV189" s="13" t="s">
        <v>87</v>
      </c>
      <c r="AW189" s="13" t="s">
        <v>34</v>
      </c>
      <c r="AX189" s="13" t="s">
        <v>78</v>
      </c>
      <c r="AY189" s="245" t="s">
        <v>143</v>
      </c>
    </row>
    <row r="190" s="14" customFormat="1">
      <c r="A190" s="14"/>
      <c r="B190" s="246"/>
      <c r="C190" s="247"/>
      <c r="D190" s="236" t="s">
        <v>152</v>
      </c>
      <c r="E190" s="248" t="s">
        <v>1</v>
      </c>
      <c r="F190" s="249" t="s">
        <v>155</v>
      </c>
      <c r="G190" s="247"/>
      <c r="H190" s="250">
        <v>20.843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152</v>
      </c>
      <c r="AU190" s="256" t="s">
        <v>87</v>
      </c>
      <c r="AV190" s="14" t="s">
        <v>150</v>
      </c>
      <c r="AW190" s="14" t="s">
        <v>34</v>
      </c>
      <c r="AX190" s="14" t="s">
        <v>21</v>
      </c>
      <c r="AY190" s="256" t="s">
        <v>143</v>
      </c>
    </row>
    <row r="191" s="2" customFormat="1" ht="24.15" customHeight="1">
      <c r="A191" s="39"/>
      <c r="B191" s="40"/>
      <c r="C191" s="257" t="s">
        <v>272</v>
      </c>
      <c r="D191" s="257" t="s">
        <v>247</v>
      </c>
      <c r="E191" s="258" t="s">
        <v>273</v>
      </c>
      <c r="F191" s="259" t="s">
        <v>274</v>
      </c>
      <c r="G191" s="260" t="s">
        <v>149</v>
      </c>
      <c r="H191" s="261">
        <v>200.55000000000001</v>
      </c>
      <c r="I191" s="262"/>
      <c r="J191" s="263">
        <f>ROUND(I191*H191,1)</f>
        <v>0</v>
      </c>
      <c r="K191" s="264"/>
      <c r="L191" s="265"/>
      <c r="M191" s="266" t="s">
        <v>1</v>
      </c>
      <c r="N191" s="267" t="s">
        <v>43</v>
      </c>
      <c r="O191" s="92"/>
      <c r="P191" s="230">
        <f>O191*H191</f>
        <v>0</v>
      </c>
      <c r="Q191" s="230">
        <v>0.00033</v>
      </c>
      <c r="R191" s="230">
        <f>Q191*H191</f>
        <v>0.066181500000000004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250</v>
      </c>
      <c r="AT191" s="232" t="s">
        <v>247</v>
      </c>
      <c r="AU191" s="232" t="s">
        <v>87</v>
      </c>
      <c r="AY191" s="18" t="s">
        <v>143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21</v>
      </c>
      <c r="BK191" s="233">
        <f>ROUND(I191*H191,1)</f>
        <v>0</v>
      </c>
      <c r="BL191" s="18" t="s">
        <v>219</v>
      </c>
      <c r="BM191" s="232" t="s">
        <v>275</v>
      </c>
    </row>
    <row r="192" s="13" customFormat="1">
      <c r="A192" s="13"/>
      <c r="B192" s="234"/>
      <c r="C192" s="235"/>
      <c r="D192" s="236" t="s">
        <v>152</v>
      </c>
      <c r="E192" s="237" t="s">
        <v>1</v>
      </c>
      <c r="F192" s="238" t="s">
        <v>276</v>
      </c>
      <c r="G192" s="235"/>
      <c r="H192" s="239">
        <v>200.55000000000001</v>
      </c>
      <c r="I192" s="240"/>
      <c r="J192" s="235"/>
      <c r="K192" s="235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152</v>
      </c>
      <c r="AU192" s="245" t="s">
        <v>87</v>
      </c>
      <c r="AV192" s="13" t="s">
        <v>87</v>
      </c>
      <c r="AW192" s="13" t="s">
        <v>34</v>
      </c>
      <c r="AX192" s="13" t="s">
        <v>78</v>
      </c>
      <c r="AY192" s="245" t="s">
        <v>143</v>
      </c>
    </row>
    <row r="193" s="14" customFormat="1">
      <c r="A193" s="14"/>
      <c r="B193" s="246"/>
      <c r="C193" s="247"/>
      <c r="D193" s="236" t="s">
        <v>152</v>
      </c>
      <c r="E193" s="248" t="s">
        <v>1</v>
      </c>
      <c r="F193" s="249" t="s">
        <v>155</v>
      </c>
      <c r="G193" s="247"/>
      <c r="H193" s="250">
        <v>200.55000000000001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152</v>
      </c>
      <c r="AU193" s="256" t="s">
        <v>87</v>
      </c>
      <c r="AV193" s="14" t="s">
        <v>150</v>
      </c>
      <c r="AW193" s="14" t="s">
        <v>34</v>
      </c>
      <c r="AX193" s="14" t="s">
        <v>21</v>
      </c>
      <c r="AY193" s="256" t="s">
        <v>143</v>
      </c>
    </row>
    <row r="194" s="2" customFormat="1" ht="24.15" customHeight="1">
      <c r="A194" s="39"/>
      <c r="B194" s="40"/>
      <c r="C194" s="257" t="s">
        <v>277</v>
      </c>
      <c r="D194" s="257" t="s">
        <v>247</v>
      </c>
      <c r="E194" s="258" t="s">
        <v>278</v>
      </c>
      <c r="F194" s="259" t="s">
        <v>279</v>
      </c>
      <c r="G194" s="260" t="s">
        <v>149</v>
      </c>
      <c r="H194" s="261">
        <v>37.799999999999997</v>
      </c>
      <c r="I194" s="262"/>
      <c r="J194" s="263">
        <f>ROUND(I194*H194,1)</f>
        <v>0</v>
      </c>
      <c r="K194" s="264"/>
      <c r="L194" s="265"/>
      <c r="M194" s="266" t="s">
        <v>1</v>
      </c>
      <c r="N194" s="267" t="s">
        <v>43</v>
      </c>
      <c r="O194" s="92"/>
      <c r="P194" s="230">
        <f>O194*H194</f>
        <v>0</v>
      </c>
      <c r="Q194" s="230">
        <v>0.0047999999999999996</v>
      </c>
      <c r="R194" s="230">
        <f>Q194*H194</f>
        <v>0.18143999999999996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250</v>
      </c>
      <c r="AT194" s="232" t="s">
        <v>247</v>
      </c>
      <c r="AU194" s="232" t="s">
        <v>87</v>
      </c>
      <c r="AY194" s="18" t="s">
        <v>143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21</v>
      </c>
      <c r="BK194" s="233">
        <f>ROUND(I194*H194,1)</f>
        <v>0</v>
      </c>
      <c r="BL194" s="18" t="s">
        <v>219</v>
      </c>
      <c r="BM194" s="232" t="s">
        <v>280</v>
      </c>
    </row>
    <row r="195" s="13" customFormat="1">
      <c r="A195" s="13"/>
      <c r="B195" s="234"/>
      <c r="C195" s="235"/>
      <c r="D195" s="236" t="s">
        <v>152</v>
      </c>
      <c r="E195" s="237" t="s">
        <v>1</v>
      </c>
      <c r="F195" s="238" t="s">
        <v>281</v>
      </c>
      <c r="G195" s="235"/>
      <c r="H195" s="239">
        <v>37.799999999999997</v>
      </c>
      <c r="I195" s="240"/>
      <c r="J195" s="235"/>
      <c r="K195" s="235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152</v>
      </c>
      <c r="AU195" s="245" t="s">
        <v>87</v>
      </c>
      <c r="AV195" s="13" t="s">
        <v>87</v>
      </c>
      <c r="AW195" s="13" t="s">
        <v>34</v>
      </c>
      <c r="AX195" s="13" t="s">
        <v>78</v>
      </c>
      <c r="AY195" s="245" t="s">
        <v>143</v>
      </c>
    </row>
    <row r="196" s="14" customFormat="1">
      <c r="A196" s="14"/>
      <c r="B196" s="246"/>
      <c r="C196" s="247"/>
      <c r="D196" s="236" t="s">
        <v>152</v>
      </c>
      <c r="E196" s="248" t="s">
        <v>1</v>
      </c>
      <c r="F196" s="249" t="s">
        <v>155</v>
      </c>
      <c r="G196" s="247"/>
      <c r="H196" s="250">
        <v>37.799999999999997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152</v>
      </c>
      <c r="AU196" s="256" t="s">
        <v>87</v>
      </c>
      <c r="AV196" s="14" t="s">
        <v>150</v>
      </c>
      <c r="AW196" s="14" t="s">
        <v>34</v>
      </c>
      <c r="AX196" s="14" t="s">
        <v>21</v>
      </c>
      <c r="AY196" s="256" t="s">
        <v>143</v>
      </c>
    </row>
    <row r="197" s="2" customFormat="1" ht="24.15" customHeight="1">
      <c r="A197" s="39"/>
      <c r="B197" s="40"/>
      <c r="C197" s="220" t="s">
        <v>282</v>
      </c>
      <c r="D197" s="220" t="s">
        <v>146</v>
      </c>
      <c r="E197" s="221" t="s">
        <v>283</v>
      </c>
      <c r="F197" s="222" t="s">
        <v>284</v>
      </c>
      <c r="G197" s="223" t="s">
        <v>149</v>
      </c>
      <c r="H197" s="224">
        <v>51.200000000000003</v>
      </c>
      <c r="I197" s="225"/>
      <c r="J197" s="226">
        <f>ROUND(I197*H197,1)</f>
        <v>0</v>
      </c>
      <c r="K197" s="227"/>
      <c r="L197" s="45"/>
      <c r="M197" s="228" t="s">
        <v>1</v>
      </c>
      <c r="N197" s="229" t="s">
        <v>43</v>
      </c>
      <c r="O197" s="92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219</v>
      </c>
      <c r="AT197" s="232" t="s">
        <v>146</v>
      </c>
      <c r="AU197" s="232" t="s">
        <v>87</v>
      </c>
      <c r="AY197" s="18" t="s">
        <v>143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8" t="s">
        <v>21</v>
      </c>
      <c r="BK197" s="233">
        <f>ROUND(I197*H197,1)</f>
        <v>0</v>
      </c>
      <c r="BL197" s="18" t="s">
        <v>219</v>
      </c>
      <c r="BM197" s="232" t="s">
        <v>285</v>
      </c>
    </row>
    <row r="198" s="13" customFormat="1">
      <c r="A198" s="13"/>
      <c r="B198" s="234"/>
      <c r="C198" s="235"/>
      <c r="D198" s="236" t="s">
        <v>152</v>
      </c>
      <c r="E198" s="237" t="s">
        <v>1</v>
      </c>
      <c r="F198" s="238" t="s">
        <v>286</v>
      </c>
      <c r="G198" s="235"/>
      <c r="H198" s="239">
        <v>51.200000000000003</v>
      </c>
      <c r="I198" s="240"/>
      <c r="J198" s="235"/>
      <c r="K198" s="235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152</v>
      </c>
      <c r="AU198" s="245" t="s">
        <v>87</v>
      </c>
      <c r="AV198" s="13" t="s">
        <v>87</v>
      </c>
      <c r="AW198" s="13" t="s">
        <v>34</v>
      </c>
      <c r="AX198" s="13" t="s">
        <v>78</v>
      </c>
      <c r="AY198" s="245" t="s">
        <v>143</v>
      </c>
    </row>
    <row r="199" s="14" customFormat="1">
      <c r="A199" s="14"/>
      <c r="B199" s="246"/>
      <c r="C199" s="247"/>
      <c r="D199" s="236" t="s">
        <v>152</v>
      </c>
      <c r="E199" s="248" t="s">
        <v>1</v>
      </c>
      <c r="F199" s="249" t="s">
        <v>155</v>
      </c>
      <c r="G199" s="247"/>
      <c r="H199" s="250">
        <v>51.200000000000003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152</v>
      </c>
      <c r="AU199" s="256" t="s">
        <v>87</v>
      </c>
      <c r="AV199" s="14" t="s">
        <v>150</v>
      </c>
      <c r="AW199" s="14" t="s">
        <v>34</v>
      </c>
      <c r="AX199" s="14" t="s">
        <v>21</v>
      </c>
      <c r="AY199" s="256" t="s">
        <v>143</v>
      </c>
    </row>
    <row r="200" s="2" customFormat="1" ht="24.15" customHeight="1">
      <c r="A200" s="39"/>
      <c r="B200" s="40"/>
      <c r="C200" s="257" t="s">
        <v>287</v>
      </c>
      <c r="D200" s="257" t="s">
        <v>247</v>
      </c>
      <c r="E200" s="258" t="s">
        <v>288</v>
      </c>
      <c r="F200" s="259" t="s">
        <v>289</v>
      </c>
      <c r="G200" s="260" t="s">
        <v>149</v>
      </c>
      <c r="H200" s="261">
        <v>52.735999999999997</v>
      </c>
      <c r="I200" s="262"/>
      <c r="J200" s="263">
        <f>ROUND(I200*H200,1)</f>
        <v>0</v>
      </c>
      <c r="K200" s="264"/>
      <c r="L200" s="265"/>
      <c r="M200" s="266" t="s">
        <v>1</v>
      </c>
      <c r="N200" s="267" t="s">
        <v>43</v>
      </c>
      <c r="O200" s="92"/>
      <c r="P200" s="230">
        <f>O200*H200</f>
        <v>0</v>
      </c>
      <c r="Q200" s="230">
        <v>0.0048599999999999997</v>
      </c>
      <c r="R200" s="230">
        <f>Q200*H200</f>
        <v>0.25629695999999996</v>
      </c>
      <c r="S200" s="230">
        <v>0</v>
      </c>
      <c r="T200" s="23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250</v>
      </c>
      <c r="AT200" s="232" t="s">
        <v>247</v>
      </c>
      <c r="AU200" s="232" t="s">
        <v>87</v>
      </c>
      <c r="AY200" s="18" t="s">
        <v>143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8" t="s">
        <v>21</v>
      </c>
      <c r="BK200" s="233">
        <f>ROUND(I200*H200,1)</f>
        <v>0</v>
      </c>
      <c r="BL200" s="18" t="s">
        <v>219</v>
      </c>
      <c r="BM200" s="232" t="s">
        <v>290</v>
      </c>
    </row>
    <row r="201" s="13" customFormat="1">
      <c r="A201" s="13"/>
      <c r="B201" s="234"/>
      <c r="C201" s="235"/>
      <c r="D201" s="236" t="s">
        <v>152</v>
      </c>
      <c r="E201" s="235"/>
      <c r="F201" s="238" t="s">
        <v>291</v>
      </c>
      <c r="G201" s="235"/>
      <c r="H201" s="239">
        <v>52.735999999999997</v>
      </c>
      <c r="I201" s="240"/>
      <c r="J201" s="235"/>
      <c r="K201" s="235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152</v>
      </c>
      <c r="AU201" s="245" t="s">
        <v>87</v>
      </c>
      <c r="AV201" s="13" t="s">
        <v>87</v>
      </c>
      <c r="AW201" s="13" t="s">
        <v>4</v>
      </c>
      <c r="AX201" s="13" t="s">
        <v>21</v>
      </c>
      <c r="AY201" s="245" t="s">
        <v>143</v>
      </c>
    </row>
    <row r="202" s="2" customFormat="1" ht="24.15" customHeight="1">
      <c r="A202" s="39"/>
      <c r="B202" s="40"/>
      <c r="C202" s="220" t="s">
        <v>292</v>
      </c>
      <c r="D202" s="220" t="s">
        <v>146</v>
      </c>
      <c r="E202" s="221" t="s">
        <v>293</v>
      </c>
      <c r="F202" s="222" t="s">
        <v>294</v>
      </c>
      <c r="G202" s="223" t="s">
        <v>149</v>
      </c>
      <c r="H202" s="224">
        <v>56.32</v>
      </c>
      <c r="I202" s="225"/>
      <c r="J202" s="226">
        <f>ROUND(I202*H202,1)</f>
        <v>0</v>
      </c>
      <c r="K202" s="227"/>
      <c r="L202" s="45"/>
      <c r="M202" s="228" t="s">
        <v>1</v>
      </c>
      <c r="N202" s="229" t="s">
        <v>43</v>
      </c>
      <c r="O202" s="92"/>
      <c r="P202" s="230">
        <f>O202*H202</f>
        <v>0</v>
      </c>
      <c r="Q202" s="230">
        <v>1.0000000000000001E-05</v>
      </c>
      <c r="R202" s="230">
        <f>Q202*H202</f>
        <v>0.00056320000000000003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219</v>
      </c>
      <c r="AT202" s="232" t="s">
        <v>146</v>
      </c>
      <c r="AU202" s="232" t="s">
        <v>87</v>
      </c>
      <c r="AY202" s="18" t="s">
        <v>143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21</v>
      </c>
      <c r="BK202" s="233">
        <f>ROUND(I202*H202,1)</f>
        <v>0</v>
      </c>
      <c r="BL202" s="18" t="s">
        <v>219</v>
      </c>
      <c r="BM202" s="232" t="s">
        <v>295</v>
      </c>
    </row>
    <row r="203" s="13" customFormat="1">
      <c r="A203" s="13"/>
      <c r="B203" s="234"/>
      <c r="C203" s="235"/>
      <c r="D203" s="236" t="s">
        <v>152</v>
      </c>
      <c r="E203" s="237" t="s">
        <v>1</v>
      </c>
      <c r="F203" s="238" t="s">
        <v>296</v>
      </c>
      <c r="G203" s="235"/>
      <c r="H203" s="239">
        <v>56.32</v>
      </c>
      <c r="I203" s="240"/>
      <c r="J203" s="235"/>
      <c r="K203" s="235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152</v>
      </c>
      <c r="AU203" s="245" t="s">
        <v>87</v>
      </c>
      <c r="AV203" s="13" t="s">
        <v>87</v>
      </c>
      <c r="AW203" s="13" t="s">
        <v>34</v>
      </c>
      <c r="AX203" s="13" t="s">
        <v>78</v>
      </c>
      <c r="AY203" s="245" t="s">
        <v>143</v>
      </c>
    </row>
    <row r="204" s="14" customFormat="1">
      <c r="A204" s="14"/>
      <c r="B204" s="246"/>
      <c r="C204" s="247"/>
      <c r="D204" s="236" t="s">
        <v>152</v>
      </c>
      <c r="E204" s="248" t="s">
        <v>1</v>
      </c>
      <c r="F204" s="249" t="s">
        <v>155</v>
      </c>
      <c r="G204" s="247"/>
      <c r="H204" s="250">
        <v>56.32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152</v>
      </c>
      <c r="AU204" s="256" t="s">
        <v>87</v>
      </c>
      <c r="AV204" s="14" t="s">
        <v>150</v>
      </c>
      <c r="AW204" s="14" t="s">
        <v>34</v>
      </c>
      <c r="AX204" s="14" t="s">
        <v>21</v>
      </c>
      <c r="AY204" s="256" t="s">
        <v>143</v>
      </c>
    </row>
    <row r="205" s="2" customFormat="1" ht="24.15" customHeight="1">
      <c r="A205" s="39"/>
      <c r="B205" s="40"/>
      <c r="C205" s="257" t="s">
        <v>297</v>
      </c>
      <c r="D205" s="257" t="s">
        <v>247</v>
      </c>
      <c r="E205" s="258" t="s">
        <v>298</v>
      </c>
      <c r="F205" s="259" t="s">
        <v>299</v>
      </c>
      <c r="G205" s="260" t="s">
        <v>149</v>
      </c>
      <c r="H205" s="261">
        <v>59.136000000000003</v>
      </c>
      <c r="I205" s="262"/>
      <c r="J205" s="263">
        <f>ROUND(I205*H205,1)</f>
        <v>0</v>
      </c>
      <c r="K205" s="264"/>
      <c r="L205" s="265"/>
      <c r="M205" s="266" t="s">
        <v>1</v>
      </c>
      <c r="N205" s="267" t="s">
        <v>43</v>
      </c>
      <c r="O205" s="92"/>
      <c r="P205" s="230">
        <f>O205*H205</f>
        <v>0</v>
      </c>
      <c r="Q205" s="230">
        <v>0.00017000000000000001</v>
      </c>
      <c r="R205" s="230">
        <f>Q205*H205</f>
        <v>0.010053120000000001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250</v>
      </c>
      <c r="AT205" s="232" t="s">
        <v>247</v>
      </c>
      <c r="AU205" s="232" t="s">
        <v>87</v>
      </c>
      <c r="AY205" s="18" t="s">
        <v>143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21</v>
      </c>
      <c r="BK205" s="233">
        <f>ROUND(I205*H205,1)</f>
        <v>0</v>
      </c>
      <c r="BL205" s="18" t="s">
        <v>219</v>
      </c>
      <c r="BM205" s="232" t="s">
        <v>300</v>
      </c>
    </row>
    <row r="206" s="13" customFormat="1">
      <c r="A206" s="13"/>
      <c r="B206" s="234"/>
      <c r="C206" s="235"/>
      <c r="D206" s="236" t="s">
        <v>152</v>
      </c>
      <c r="E206" s="235"/>
      <c r="F206" s="238" t="s">
        <v>301</v>
      </c>
      <c r="G206" s="235"/>
      <c r="H206" s="239">
        <v>59.136000000000003</v>
      </c>
      <c r="I206" s="240"/>
      <c r="J206" s="235"/>
      <c r="K206" s="235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152</v>
      </c>
      <c r="AU206" s="245" t="s">
        <v>87</v>
      </c>
      <c r="AV206" s="13" t="s">
        <v>87</v>
      </c>
      <c r="AW206" s="13" t="s">
        <v>4</v>
      </c>
      <c r="AX206" s="13" t="s">
        <v>21</v>
      </c>
      <c r="AY206" s="245" t="s">
        <v>143</v>
      </c>
    </row>
    <row r="207" s="2" customFormat="1" ht="24.15" customHeight="1">
      <c r="A207" s="39"/>
      <c r="B207" s="40"/>
      <c r="C207" s="220" t="s">
        <v>302</v>
      </c>
      <c r="D207" s="220" t="s">
        <v>146</v>
      </c>
      <c r="E207" s="221" t="s">
        <v>303</v>
      </c>
      <c r="F207" s="222" t="s">
        <v>304</v>
      </c>
      <c r="G207" s="223" t="s">
        <v>149</v>
      </c>
      <c r="H207" s="224">
        <v>51.200000000000003</v>
      </c>
      <c r="I207" s="225"/>
      <c r="J207" s="226">
        <f>ROUND(I207*H207,1)</f>
        <v>0</v>
      </c>
      <c r="K207" s="227"/>
      <c r="L207" s="45"/>
      <c r="M207" s="228" t="s">
        <v>1</v>
      </c>
      <c r="N207" s="229" t="s">
        <v>43</v>
      </c>
      <c r="O207" s="92"/>
      <c r="P207" s="230">
        <f>O207*H207</f>
        <v>0</v>
      </c>
      <c r="Q207" s="230">
        <v>0.00024000000000000001</v>
      </c>
      <c r="R207" s="230">
        <f>Q207*H207</f>
        <v>0.012288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219</v>
      </c>
      <c r="AT207" s="232" t="s">
        <v>146</v>
      </c>
      <c r="AU207" s="232" t="s">
        <v>87</v>
      </c>
      <c r="AY207" s="18" t="s">
        <v>143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21</v>
      </c>
      <c r="BK207" s="233">
        <f>ROUND(I207*H207,1)</f>
        <v>0</v>
      </c>
      <c r="BL207" s="18" t="s">
        <v>219</v>
      </c>
      <c r="BM207" s="232" t="s">
        <v>305</v>
      </c>
    </row>
    <row r="208" s="13" customFormat="1">
      <c r="A208" s="13"/>
      <c r="B208" s="234"/>
      <c r="C208" s="235"/>
      <c r="D208" s="236" t="s">
        <v>152</v>
      </c>
      <c r="E208" s="237" t="s">
        <v>1</v>
      </c>
      <c r="F208" s="238" t="s">
        <v>306</v>
      </c>
      <c r="G208" s="235"/>
      <c r="H208" s="239">
        <v>51.200000000000003</v>
      </c>
      <c r="I208" s="240"/>
      <c r="J208" s="235"/>
      <c r="K208" s="235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152</v>
      </c>
      <c r="AU208" s="245" t="s">
        <v>87</v>
      </c>
      <c r="AV208" s="13" t="s">
        <v>87</v>
      </c>
      <c r="AW208" s="13" t="s">
        <v>34</v>
      </c>
      <c r="AX208" s="13" t="s">
        <v>78</v>
      </c>
      <c r="AY208" s="245" t="s">
        <v>143</v>
      </c>
    </row>
    <row r="209" s="14" customFormat="1">
      <c r="A209" s="14"/>
      <c r="B209" s="246"/>
      <c r="C209" s="247"/>
      <c r="D209" s="236" t="s">
        <v>152</v>
      </c>
      <c r="E209" s="248" t="s">
        <v>1</v>
      </c>
      <c r="F209" s="249" t="s">
        <v>155</v>
      </c>
      <c r="G209" s="247"/>
      <c r="H209" s="250">
        <v>51.200000000000003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152</v>
      </c>
      <c r="AU209" s="256" t="s">
        <v>87</v>
      </c>
      <c r="AV209" s="14" t="s">
        <v>150</v>
      </c>
      <c r="AW209" s="14" t="s">
        <v>34</v>
      </c>
      <c r="AX209" s="14" t="s">
        <v>21</v>
      </c>
      <c r="AY209" s="256" t="s">
        <v>143</v>
      </c>
    </row>
    <row r="210" s="2" customFormat="1" ht="24.15" customHeight="1">
      <c r="A210" s="39"/>
      <c r="B210" s="40"/>
      <c r="C210" s="257" t="s">
        <v>250</v>
      </c>
      <c r="D210" s="257" t="s">
        <v>247</v>
      </c>
      <c r="E210" s="258" t="s">
        <v>307</v>
      </c>
      <c r="F210" s="259" t="s">
        <v>308</v>
      </c>
      <c r="G210" s="260" t="s">
        <v>149</v>
      </c>
      <c r="H210" s="261">
        <v>52.735999999999997</v>
      </c>
      <c r="I210" s="262"/>
      <c r="J210" s="263">
        <f>ROUND(I210*H210,1)</f>
        <v>0</v>
      </c>
      <c r="K210" s="264"/>
      <c r="L210" s="265"/>
      <c r="M210" s="266" t="s">
        <v>1</v>
      </c>
      <c r="N210" s="267" t="s">
        <v>43</v>
      </c>
      <c r="O210" s="92"/>
      <c r="P210" s="230">
        <f>O210*H210</f>
        <v>0</v>
      </c>
      <c r="Q210" s="230">
        <v>0.00365</v>
      </c>
      <c r="R210" s="230">
        <f>Q210*H210</f>
        <v>0.1924864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250</v>
      </c>
      <c r="AT210" s="232" t="s">
        <v>247</v>
      </c>
      <c r="AU210" s="232" t="s">
        <v>87</v>
      </c>
      <c r="AY210" s="18" t="s">
        <v>143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21</v>
      </c>
      <c r="BK210" s="233">
        <f>ROUND(I210*H210,1)</f>
        <v>0</v>
      </c>
      <c r="BL210" s="18" t="s">
        <v>219</v>
      </c>
      <c r="BM210" s="232" t="s">
        <v>309</v>
      </c>
    </row>
    <row r="211" s="13" customFormat="1">
      <c r="A211" s="13"/>
      <c r="B211" s="234"/>
      <c r="C211" s="235"/>
      <c r="D211" s="236" t="s">
        <v>152</v>
      </c>
      <c r="E211" s="235"/>
      <c r="F211" s="238" t="s">
        <v>291</v>
      </c>
      <c r="G211" s="235"/>
      <c r="H211" s="239">
        <v>52.735999999999997</v>
      </c>
      <c r="I211" s="240"/>
      <c r="J211" s="235"/>
      <c r="K211" s="235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152</v>
      </c>
      <c r="AU211" s="245" t="s">
        <v>87</v>
      </c>
      <c r="AV211" s="13" t="s">
        <v>87</v>
      </c>
      <c r="AW211" s="13" t="s">
        <v>4</v>
      </c>
      <c r="AX211" s="13" t="s">
        <v>21</v>
      </c>
      <c r="AY211" s="245" t="s">
        <v>143</v>
      </c>
    </row>
    <row r="212" s="2" customFormat="1" ht="24.15" customHeight="1">
      <c r="A212" s="39"/>
      <c r="B212" s="40"/>
      <c r="C212" s="220" t="s">
        <v>310</v>
      </c>
      <c r="D212" s="220" t="s">
        <v>146</v>
      </c>
      <c r="E212" s="221" t="s">
        <v>311</v>
      </c>
      <c r="F212" s="222" t="s">
        <v>312</v>
      </c>
      <c r="G212" s="223" t="s">
        <v>149</v>
      </c>
      <c r="H212" s="224">
        <v>391.12599999999998</v>
      </c>
      <c r="I212" s="225"/>
      <c r="J212" s="226">
        <f>ROUND(I212*H212,1)</f>
        <v>0</v>
      </c>
      <c r="K212" s="227"/>
      <c r="L212" s="45"/>
      <c r="M212" s="228" t="s">
        <v>1</v>
      </c>
      <c r="N212" s="229" t="s">
        <v>43</v>
      </c>
      <c r="O212" s="92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219</v>
      </c>
      <c r="AT212" s="232" t="s">
        <v>146</v>
      </c>
      <c r="AU212" s="232" t="s">
        <v>87</v>
      </c>
      <c r="AY212" s="18" t="s">
        <v>143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8" t="s">
        <v>21</v>
      </c>
      <c r="BK212" s="233">
        <f>ROUND(I212*H212,1)</f>
        <v>0</v>
      </c>
      <c r="BL212" s="18" t="s">
        <v>219</v>
      </c>
      <c r="BM212" s="232" t="s">
        <v>313</v>
      </c>
    </row>
    <row r="213" s="13" customFormat="1">
      <c r="A213" s="13"/>
      <c r="B213" s="234"/>
      <c r="C213" s="235"/>
      <c r="D213" s="236" t="s">
        <v>152</v>
      </c>
      <c r="E213" s="237" t="s">
        <v>1</v>
      </c>
      <c r="F213" s="238" t="s">
        <v>314</v>
      </c>
      <c r="G213" s="235"/>
      <c r="H213" s="239">
        <v>282.88600000000002</v>
      </c>
      <c r="I213" s="240"/>
      <c r="J213" s="235"/>
      <c r="K213" s="235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152</v>
      </c>
      <c r="AU213" s="245" t="s">
        <v>87</v>
      </c>
      <c r="AV213" s="13" t="s">
        <v>87</v>
      </c>
      <c r="AW213" s="13" t="s">
        <v>34</v>
      </c>
      <c r="AX213" s="13" t="s">
        <v>78</v>
      </c>
      <c r="AY213" s="245" t="s">
        <v>143</v>
      </c>
    </row>
    <row r="214" s="13" customFormat="1">
      <c r="A214" s="13"/>
      <c r="B214" s="234"/>
      <c r="C214" s="235"/>
      <c r="D214" s="236" t="s">
        <v>152</v>
      </c>
      <c r="E214" s="237" t="s">
        <v>1</v>
      </c>
      <c r="F214" s="238" t="s">
        <v>315</v>
      </c>
      <c r="G214" s="235"/>
      <c r="H214" s="239">
        <v>108.24</v>
      </c>
      <c r="I214" s="240"/>
      <c r="J214" s="235"/>
      <c r="K214" s="235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152</v>
      </c>
      <c r="AU214" s="245" t="s">
        <v>87</v>
      </c>
      <c r="AV214" s="13" t="s">
        <v>87</v>
      </c>
      <c r="AW214" s="13" t="s">
        <v>34</v>
      </c>
      <c r="AX214" s="13" t="s">
        <v>78</v>
      </c>
      <c r="AY214" s="245" t="s">
        <v>143</v>
      </c>
    </row>
    <row r="215" s="14" customFormat="1">
      <c r="A215" s="14"/>
      <c r="B215" s="246"/>
      <c r="C215" s="247"/>
      <c r="D215" s="236" t="s">
        <v>152</v>
      </c>
      <c r="E215" s="248" t="s">
        <v>1</v>
      </c>
      <c r="F215" s="249" t="s">
        <v>155</v>
      </c>
      <c r="G215" s="247"/>
      <c r="H215" s="250">
        <v>391.12599999999998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152</v>
      </c>
      <c r="AU215" s="256" t="s">
        <v>87</v>
      </c>
      <c r="AV215" s="14" t="s">
        <v>150</v>
      </c>
      <c r="AW215" s="14" t="s">
        <v>34</v>
      </c>
      <c r="AX215" s="14" t="s">
        <v>21</v>
      </c>
      <c r="AY215" s="256" t="s">
        <v>143</v>
      </c>
    </row>
    <row r="216" s="2" customFormat="1" ht="24.15" customHeight="1">
      <c r="A216" s="39"/>
      <c r="B216" s="40"/>
      <c r="C216" s="257" t="s">
        <v>316</v>
      </c>
      <c r="D216" s="257" t="s">
        <v>247</v>
      </c>
      <c r="E216" s="258" t="s">
        <v>317</v>
      </c>
      <c r="F216" s="259" t="s">
        <v>318</v>
      </c>
      <c r="G216" s="260" t="s">
        <v>149</v>
      </c>
      <c r="H216" s="261">
        <v>398.94900000000001</v>
      </c>
      <c r="I216" s="262"/>
      <c r="J216" s="263">
        <f>ROUND(I216*H216,1)</f>
        <v>0</v>
      </c>
      <c r="K216" s="264"/>
      <c r="L216" s="265"/>
      <c r="M216" s="266" t="s">
        <v>1</v>
      </c>
      <c r="N216" s="267" t="s">
        <v>43</v>
      </c>
      <c r="O216" s="92"/>
      <c r="P216" s="230">
        <f>O216*H216</f>
        <v>0</v>
      </c>
      <c r="Q216" s="230">
        <v>0.00547</v>
      </c>
      <c r="R216" s="230">
        <f>Q216*H216</f>
        <v>2.1822510300000002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250</v>
      </c>
      <c r="AT216" s="232" t="s">
        <v>247</v>
      </c>
      <c r="AU216" s="232" t="s">
        <v>87</v>
      </c>
      <c r="AY216" s="18" t="s">
        <v>143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21</v>
      </c>
      <c r="BK216" s="233">
        <f>ROUND(I216*H216,1)</f>
        <v>0</v>
      </c>
      <c r="BL216" s="18" t="s">
        <v>219</v>
      </c>
      <c r="BM216" s="232" t="s">
        <v>319</v>
      </c>
    </row>
    <row r="217" s="13" customFormat="1">
      <c r="A217" s="13"/>
      <c r="B217" s="234"/>
      <c r="C217" s="235"/>
      <c r="D217" s="236" t="s">
        <v>152</v>
      </c>
      <c r="E217" s="235"/>
      <c r="F217" s="238" t="s">
        <v>320</v>
      </c>
      <c r="G217" s="235"/>
      <c r="H217" s="239">
        <v>398.94900000000001</v>
      </c>
      <c r="I217" s="240"/>
      <c r="J217" s="235"/>
      <c r="K217" s="235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152</v>
      </c>
      <c r="AU217" s="245" t="s">
        <v>87</v>
      </c>
      <c r="AV217" s="13" t="s">
        <v>87</v>
      </c>
      <c r="AW217" s="13" t="s">
        <v>4</v>
      </c>
      <c r="AX217" s="13" t="s">
        <v>21</v>
      </c>
      <c r="AY217" s="245" t="s">
        <v>143</v>
      </c>
    </row>
    <row r="218" s="2" customFormat="1" ht="24.15" customHeight="1">
      <c r="A218" s="39"/>
      <c r="B218" s="40"/>
      <c r="C218" s="220" t="s">
        <v>321</v>
      </c>
      <c r="D218" s="220" t="s">
        <v>146</v>
      </c>
      <c r="E218" s="221" t="s">
        <v>322</v>
      </c>
      <c r="F218" s="222" t="s">
        <v>323</v>
      </c>
      <c r="G218" s="223" t="s">
        <v>149</v>
      </c>
      <c r="H218" s="224">
        <v>391.12599999999998</v>
      </c>
      <c r="I218" s="225"/>
      <c r="J218" s="226">
        <f>ROUND(I218*H218,1)</f>
        <v>0</v>
      </c>
      <c r="K218" s="227"/>
      <c r="L218" s="45"/>
      <c r="M218" s="228" t="s">
        <v>1</v>
      </c>
      <c r="N218" s="229" t="s">
        <v>43</v>
      </c>
      <c r="O218" s="92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219</v>
      </c>
      <c r="AT218" s="232" t="s">
        <v>146</v>
      </c>
      <c r="AU218" s="232" t="s">
        <v>87</v>
      </c>
      <c r="AY218" s="18" t="s">
        <v>143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21</v>
      </c>
      <c r="BK218" s="233">
        <f>ROUND(I218*H218,1)</f>
        <v>0</v>
      </c>
      <c r="BL218" s="18" t="s">
        <v>219</v>
      </c>
      <c r="BM218" s="232" t="s">
        <v>324</v>
      </c>
    </row>
    <row r="219" s="13" customFormat="1">
      <c r="A219" s="13"/>
      <c r="B219" s="234"/>
      <c r="C219" s="235"/>
      <c r="D219" s="236" t="s">
        <v>152</v>
      </c>
      <c r="E219" s="237" t="s">
        <v>1</v>
      </c>
      <c r="F219" s="238" t="s">
        <v>325</v>
      </c>
      <c r="G219" s="235"/>
      <c r="H219" s="239">
        <v>282.88600000000002</v>
      </c>
      <c r="I219" s="240"/>
      <c r="J219" s="235"/>
      <c r="K219" s="235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152</v>
      </c>
      <c r="AU219" s="245" t="s">
        <v>87</v>
      </c>
      <c r="AV219" s="13" t="s">
        <v>87</v>
      </c>
      <c r="AW219" s="13" t="s">
        <v>34</v>
      </c>
      <c r="AX219" s="13" t="s">
        <v>78</v>
      </c>
      <c r="AY219" s="245" t="s">
        <v>143</v>
      </c>
    </row>
    <row r="220" s="13" customFormat="1">
      <c r="A220" s="13"/>
      <c r="B220" s="234"/>
      <c r="C220" s="235"/>
      <c r="D220" s="236" t="s">
        <v>152</v>
      </c>
      <c r="E220" s="237" t="s">
        <v>1</v>
      </c>
      <c r="F220" s="238" t="s">
        <v>326</v>
      </c>
      <c r="G220" s="235"/>
      <c r="H220" s="239">
        <v>108.24</v>
      </c>
      <c r="I220" s="240"/>
      <c r="J220" s="235"/>
      <c r="K220" s="235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152</v>
      </c>
      <c r="AU220" s="245" t="s">
        <v>87</v>
      </c>
      <c r="AV220" s="13" t="s">
        <v>87</v>
      </c>
      <c r="AW220" s="13" t="s">
        <v>34</v>
      </c>
      <c r="AX220" s="13" t="s">
        <v>78</v>
      </c>
      <c r="AY220" s="245" t="s">
        <v>143</v>
      </c>
    </row>
    <row r="221" s="14" customFormat="1">
      <c r="A221" s="14"/>
      <c r="B221" s="246"/>
      <c r="C221" s="247"/>
      <c r="D221" s="236" t="s">
        <v>152</v>
      </c>
      <c r="E221" s="248" t="s">
        <v>1</v>
      </c>
      <c r="F221" s="249" t="s">
        <v>155</v>
      </c>
      <c r="G221" s="247"/>
      <c r="H221" s="250">
        <v>391.12599999999998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152</v>
      </c>
      <c r="AU221" s="256" t="s">
        <v>87</v>
      </c>
      <c r="AV221" s="14" t="s">
        <v>150</v>
      </c>
      <c r="AW221" s="14" t="s">
        <v>34</v>
      </c>
      <c r="AX221" s="14" t="s">
        <v>21</v>
      </c>
      <c r="AY221" s="256" t="s">
        <v>143</v>
      </c>
    </row>
    <row r="222" s="2" customFormat="1" ht="24.15" customHeight="1">
      <c r="A222" s="39"/>
      <c r="B222" s="40"/>
      <c r="C222" s="257" t="s">
        <v>327</v>
      </c>
      <c r="D222" s="257" t="s">
        <v>247</v>
      </c>
      <c r="E222" s="258" t="s">
        <v>328</v>
      </c>
      <c r="F222" s="259" t="s">
        <v>329</v>
      </c>
      <c r="G222" s="260" t="s">
        <v>149</v>
      </c>
      <c r="H222" s="261">
        <v>398.94900000000001</v>
      </c>
      <c r="I222" s="262"/>
      <c r="J222" s="263">
        <f>ROUND(I222*H222,1)</f>
        <v>0</v>
      </c>
      <c r="K222" s="264"/>
      <c r="L222" s="265"/>
      <c r="M222" s="266" t="s">
        <v>1</v>
      </c>
      <c r="N222" s="267" t="s">
        <v>43</v>
      </c>
      <c r="O222" s="92"/>
      <c r="P222" s="230">
        <f>O222*H222</f>
        <v>0</v>
      </c>
      <c r="Q222" s="230">
        <v>0.0030400000000000002</v>
      </c>
      <c r="R222" s="230">
        <f>Q222*H222</f>
        <v>1.2128049600000002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250</v>
      </c>
      <c r="AT222" s="232" t="s">
        <v>247</v>
      </c>
      <c r="AU222" s="232" t="s">
        <v>87</v>
      </c>
      <c r="AY222" s="18" t="s">
        <v>143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21</v>
      </c>
      <c r="BK222" s="233">
        <f>ROUND(I222*H222,1)</f>
        <v>0</v>
      </c>
      <c r="BL222" s="18" t="s">
        <v>219</v>
      </c>
      <c r="BM222" s="232" t="s">
        <v>330</v>
      </c>
    </row>
    <row r="223" s="13" customFormat="1">
      <c r="A223" s="13"/>
      <c r="B223" s="234"/>
      <c r="C223" s="235"/>
      <c r="D223" s="236" t="s">
        <v>152</v>
      </c>
      <c r="E223" s="235"/>
      <c r="F223" s="238" t="s">
        <v>320</v>
      </c>
      <c r="G223" s="235"/>
      <c r="H223" s="239">
        <v>398.94900000000001</v>
      </c>
      <c r="I223" s="240"/>
      <c r="J223" s="235"/>
      <c r="K223" s="235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152</v>
      </c>
      <c r="AU223" s="245" t="s">
        <v>87</v>
      </c>
      <c r="AV223" s="13" t="s">
        <v>87</v>
      </c>
      <c r="AW223" s="13" t="s">
        <v>4</v>
      </c>
      <c r="AX223" s="13" t="s">
        <v>21</v>
      </c>
      <c r="AY223" s="245" t="s">
        <v>143</v>
      </c>
    </row>
    <row r="224" s="2" customFormat="1" ht="24.15" customHeight="1">
      <c r="A224" s="39"/>
      <c r="B224" s="40"/>
      <c r="C224" s="220" t="s">
        <v>331</v>
      </c>
      <c r="D224" s="220" t="s">
        <v>146</v>
      </c>
      <c r="E224" s="221" t="s">
        <v>332</v>
      </c>
      <c r="F224" s="222" t="s">
        <v>333</v>
      </c>
      <c r="G224" s="223" t="s">
        <v>149</v>
      </c>
      <c r="H224" s="224">
        <v>391.12599999999998</v>
      </c>
      <c r="I224" s="225"/>
      <c r="J224" s="226">
        <f>ROUND(I224*H224,1)</f>
        <v>0</v>
      </c>
      <c r="K224" s="227"/>
      <c r="L224" s="45"/>
      <c r="M224" s="228" t="s">
        <v>1</v>
      </c>
      <c r="N224" s="229" t="s">
        <v>43</v>
      </c>
      <c r="O224" s="92"/>
      <c r="P224" s="230">
        <f>O224*H224</f>
        <v>0</v>
      </c>
      <c r="Q224" s="230">
        <v>1.0000000000000001E-05</v>
      </c>
      <c r="R224" s="230">
        <f>Q224*H224</f>
        <v>0.0039112599999999997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219</v>
      </c>
      <c r="AT224" s="232" t="s">
        <v>146</v>
      </c>
      <c r="AU224" s="232" t="s">
        <v>87</v>
      </c>
      <c r="AY224" s="18" t="s">
        <v>143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21</v>
      </c>
      <c r="BK224" s="233">
        <f>ROUND(I224*H224,1)</f>
        <v>0</v>
      </c>
      <c r="BL224" s="18" t="s">
        <v>219</v>
      </c>
      <c r="BM224" s="232" t="s">
        <v>334</v>
      </c>
    </row>
    <row r="225" s="13" customFormat="1">
      <c r="A225" s="13"/>
      <c r="B225" s="234"/>
      <c r="C225" s="235"/>
      <c r="D225" s="236" t="s">
        <v>152</v>
      </c>
      <c r="E225" s="237" t="s">
        <v>1</v>
      </c>
      <c r="F225" s="238" t="s">
        <v>335</v>
      </c>
      <c r="G225" s="235"/>
      <c r="H225" s="239">
        <v>282.88600000000002</v>
      </c>
      <c r="I225" s="240"/>
      <c r="J225" s="235"/>
      <c r="K225" s="235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152</v>
      </c>
      <c r="AU225" s="245" t="s">
        <v>87</v>
      </c>
      <c r="AV225" s="13" t="s">
        <v>87</v>
      </c>
      <c r="AW225" s="13" t="s">
        <v>34</v>
      </c>
      <c r="AX225" s="13" t="s">
        <v>78</v>
      </c>
      <c r="AY225" s="245" t="s">
        <v>143</v>
      </c>
    </row>
    <row r="226" s="13" customFormat="1">
      <c r="A226" s="13"/>
      <c r="B226" s="234"/>
      <c r="C226" s="235"/>
      <c r="D226" s="236" t="s">
        <v>152</v>
      </c>
      <c r="E226" s="237" t="s">
        <v>1</v>
      </c>
      <c r="F226" s="238" t="s">
        <v>336</v>
      </c>
      <c r="G226" s="235"/>
      <c r="H226" s="239">
        <v>108.24</v>
      </c>
      <c r="I226" s="240"/>
      <c r="J226" s="235"/>
      <c r="K226" s="235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152</v>
      </c>
      <c r="AU226" s="245" t="s">
        <v>87</v>
      </c>
      <c r="AV226" s="13" t="s">
        <v>87</v>
      </c>
      <c r="AW226" s="13" t="s">
        <v>34</v>
      </c>
      <c r="AX226" s="13" t="s">
        <v>78</v>
      </c>
      <c r="AY226" s="245" t="s">
        <v>143</v>
      </c>
    </row>
    <row r="227" s="14" customFormat="1">
      <c r="A227" s="14"/>
      <c r="B227" s="246"/>
      <c r="C227" s="247"/>
      <c r="D227" s="236" t="s">
        <v>152</v>
      </c>
      <c r="E227" s="248" t="s">
        <v>1</v>
      </c>
      <c r="F227" s="249" t="s">
        <v>155</v>
      </c>
      <c r="G227" s="247"/>
      <c r="H227" s="250">
        <v>391.12599999999998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152</v>
      </c>
      <c r="AU227" s="256" t="s">
        <v>87</v>
      </c>
      <c r="AV227" s="14" t="s">
        <v>150</v>
      </c>
      <c r="AW227" s="14" t="s">
        <v>34</v>
      </c>
      <c r="AX227" s="14" t="s">
        <v>21</v>
      </c>
      <c r="AY227" s="256" t="s">
        <v>143</v>
      </c>
    </row>
    <row r="228" s="2" customFormat="1" ht="24.15" customHeight="1">
      <c r="A228" s="39"/>
      <c r="B228" s="40"/>
      <c r="C228" s="257" t="s">
        <v>337</v>
      </c>
      <c r="D228" s="257" t="s">
        <v>247</v>
      </c>
      <c r="E228" s="258" t="s">
        <v>298</v>
      </c>
      <c r="F228" s="259" t="s">
        <v>299</v>
      </c>
      <c r="G228" s="260" t="s">
        <v>149</v>
      </c>
      <c r="H228" s="261">
        <v>410.68200000000002</v>
      </c>
      <c r="I228" s="262"/>
      <c r="J228" s="263">
        <f>ROUND(I228*H228,1)</f>
        <v>0</v>
      </c>
      <c r="K228" s="264"/>
      <c r="L228" s="265"/>
      <c r="M228" s="266" t="s">
        <v>1</v>
      </c>
      <c r="N228" s="267" t="s">
        <v>43</v>
      </c>
      <c r="O228" s="92"/>
      <c r="P228" s="230">
        <f>O228*H228</f>
        <v>0</v>
      </c>
      <c r="Q228" s="230">
        <v>0.00017000000000000001</v>
      </c>
      <c r="R228" s="230">
        <f>Q228*H228</f>
        <v>0.069815940000000007</v>
      </c>
      <c r="S228" s="230">
        <v>0</v>
      </c>
      <c r="T228" s="23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250</v>
      </c>
      <c r="AT228" s="232" t="s">
        <v>247</v>
      </c>
      <c r="AU228" s="232" t="s">
        <v>87</v>
      </c>
      <c r="AY228" s="18" t="s">
        <v>143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21</v>
      </c>
      <c r="BK228" s="233">
        <f>ROUND(I228*H228,1)</f>
        <v>0</v>
      </c>
      <c r="BL228" s="18" t="s">
        <v>219</v>
      </c>
      <c r="BM228" s="232" t="s">
        <v>338</v>
      </c>
    </row>
    <row r="229" s="13" customFormat="1">
      <c r="A229" s="13"/>
      <c r="B229" s="234"/>
      <c r="C229" s="235"/>
      <c r="D229" s="236" t="s">
        <v>152</v>
      </c>
      <c r="E229" s="235"/>
      <c r="F229" s="238" t="s">
        <v>339</v>
      </c>
      <c r="G229" s="235"/>
      <c r="H229" s="239">
        <v>410.68200000000002</v>
      </c>
      <c r="I229" s="240"/>
      <c r="J229" s="235"/>
      <c r="K229" s="235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152</v>
      </c>
      <c r="AU229" s="245" t="s">
        <v>87</v>
      </c>
      <c r="AV229" s="13" t="s">
        <v>87</v>
      </c>
      <c r="AW229" s="13" t="s">
        <v>4</v>
      </c>
      <c r="AX229" s="13" t="s">
        <v>21</v>
      </c>
      <c r="AY229" s="245" t="s">
        <v>143</v>
      </c>
    </row>
    <row r="230" s="2" customFormat="1" ht="24.15" customHeight="1">
      <c r="A230" s="39"/>
      <c r="B230" s="40"/>
      <c r="C230" s="220" t="s">
        <v>340</v>
      </c>
      <c r="D230" s="220" t="s">
        <v>146</v>
      </c>
      <c r="E230" s="221" t="s">
        <v>341</v>
      </c>
      <c r="F230" s="222" t="s">
        <v>342</v>
      </c>
      <c r="G230" s="223" t="s">
        <v>149</v>
      </c>
      <c r="H230" s="224">
        <v>174.19999999999999</v>
      </c>
      <c r="I230" s="225"/>
      <c r="J230" s="226">
        <f>ROUND(I230*H230,1)</f>
        <v>0</v>
      </c>
      <c r="K230" s="227"/>
      <c r="L230" s="45"/>
      <c r="M230" s="228" t="s">
        <v>1</v>
      </c>
      <c r="N230" s="229" t="s">
        <v>43</v>
      </c>
      <c r="O230" s="92"/>
      <c r="P230" s="230">
        <f>O230*H230</f>
        <v>0</v>
      </c>
      <c r="Q230" s="230">
        <v>0</v>
      </c>
      <c r="R230" s="230">
        <f>Q230*H230</f>
        <v>0</v>
      </c>
      <c r="S230" s="230">
        <v>0</v>
      </c>
      <c r="T230" s="23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2" t="s">
        <v>219</v>
      </c>
      <c r="AT230" s="232" t="s">
        <v>146</v>
      </c>
      <c r="AU230" s="232" t="s">
        <v>87</v>
      </c>
      <c r="AY230" s="18" t="s">
        <v>143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8" t="s">
        <v>21</v>
      </c>
      <c r="BK230" s="233">
        <f>ROUND(I230*H230,1)</f>
        <v>0</v>
      </c>
      <c r="BL230" s="18" t="s">
        <v>219</v>
      </c>
      <c r="BM230" s="232" t="s">
        <v>343</v>
      </c>
    </row>
    <row r="231" s="13" customFormat="1">
      <c r="A231" s="13"/>
      <c r="B231" s="234"/>
      <c r="C231" s="235"/>
      <c r="D231" s="236" t="s">
        <v>152</v>
      </c>
      <c r="E231" s="237" t="s">
        <v>1</v>
      </c>
      <c r="F231" s="238" t="s">
        <v>344</v>
      </c>
      <c r="G231" s="235"/>
      <c r="H231" s="239">
        <v>108.24</v>
      </c>
      <c r="I231" s="240"/>
      <c r="J231" s="235"/>
      <c r="K231" s="235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152</v>
      </c>
      <c r="AU231" s="245" t="s">
        <v>87</v>
      </c>
      <c r="AV231" s="13" t="s">
        <v>87</v>
      </c>
      <c r="AW231" s="13" t="s">
        <v>34</v>
      </c>
      <c r="AX231" s="13" t="s">
        <v>78</v>
      </c>
      <c r="AY231" s="245" t="s">
        <v>143</v>
      </c>
    </row>
    <row r="232" s="13" customFormat="1">
      <c r="A232" s="13"/>
      <c r="B232" s="234"/>
      <c r="C232" s="235"/>
      <c r="D232" s="236" t="s">
        <v>152</v>
      </c>
      <c r="E232" s="237" t="s">
        <v>1</v>
      </c>
      <c r="F232" s="238" t="s">
        <v>345</v>
      </c>
      <c r="G232" s="235"/>
      <c r="H232" s="239">
        <v>51.200000000000003</v>
      </c>
      <c r="I232" s="240"/>
      <c r="J232" s="235"/>
      <c r="K232" s="235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152</v>
      </c>
      <c r="AU232" s="245" t="s">
        <v>87</v>
      </c>
      <c r="AV232" s="13" t="s">
        <v>87</v>
      </c>
      <c r="AW232" s="13" t="s">
        <v>34</v>
      </c>
      <c r="AX232" s="13" t="s">
        <v>78</v>
      </c>
      <c r="AY232" s="245" t="s">
        <v>143</v>
      </c>
    </row>
    <row r="233" s="13" customFormat="1">
      <c r="A233" s="13"/>
      <c r="B233" s="234"/>
      <c r="C233" s="235"/>
      <c r="D233" s="236" t="s">
        <v>152</v>
      </c>
      <c r="E233" s="237" t="s">
        <v>1</v>
      </c>
      <c r="F233" s="238" t="s">
        <v>346</v>
      </c>
      <c r="G233" s="235"/>
      <c r="H233" s="239">
        <v>14.76</v>
      </c>
      <c r="I233" s="240"/>
      <c r="J233" s="235"/>
      <c r="K233" s="235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152</v>
      </c>
      <c r="AU233" s="245" t="s">
        <v>87</v>
      </c>
      <c r="AV233" s="13" t="s">
        <v>87</v>
      </c>
      <c r="AW233" s="13" t="s">
        <v>34</v>
      </c>
      <c r="AX233" s="13" t="s">
        <v>78</v>
      </c>
      <c r="AY233" s="245" t="s">
        <v>143</v>
      </c>
    </row>
    <row r="234" s="14" customFormat="1">
      <c r="A234" s="14"/>
      <c r="B234" s="246"/>
      <c r="C234" s="247"/>
      <c r="D234" s="236" t="s">
        <v>152</v>
      </c>
      <c r="E234" s="248" t="s">
        <v>1</v>
      </c>
      <c r="F234" s="249" t="s">
        <v>155</v>
      </c>
      <c r="G234" s="247"/>
      <c r="H234" s="250">
        <v>174.19999999999999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6" t="s">
        <v>152</v>
      </c>
      <c r="AU234" s="256" t="s">
        <v>87</v>
      </c>
      <c r="AV234" s="14" t="s">
        <v>150</v>
      </c>
      <c r="AW234" s="14" t="s">
        <v>34</v>
      </c>
      <c r="AX234" s="14" t="s">
        <v>21</v>
      </c>
      <c r="AY234" s="256" t="s">
        <v>143</v>
      </c>
    </row>
    <row r="235" s="2" customFormat="1" ht="37.8" customHeight="1">
      <c r="A235" s="39"/>
      <c r="B235" s="40"/>
      <c r="C235" s="257" t="s">
        <v>347</v>
      </c>
      <c r="D235" s="257" t="s">
        <v>247</v>
      </c>
      <c r="E235" s="258" t="s">
        <v>348</v>
      </c>
      <c r="F235" s="259" t="s">
        <v>349</v>
      </c>
      <c r="G235" s="260" t="s">
        <v>149</v>
      </c>
      <c r="H235" s="261">
        <v>191.62000000000001</v>
      </c>
      <c r="I235" s="262"/>
      <c r="J235" s="263">
        <f>ROUND(I235*H235,1)</f>
        <v>0</v>
      </c>
      <c r="K235" s="264"/>
      <c r="L235" s="265"/>
      <c r="M235" s="266" t="s">
        <v>1</v>
      </c>
      <c r="N235" s="267" t="s">
        <v>43</v>
      </c>
      <c r="O235" s="92"/>
      <c r="P235" s="230">
        <f>O235*H235</f>
        <v>0</v>
      </c>
      <c r="Q235" s="230">
        <v>0.00012999999999999999</v>
      </c>
      <c r="R235" s="230">
        <f>Q235*H235</f>
        <v>0.024910599999999998</v>
      </c>
      <c r="S235" s="230">
        <v>0</v>
      </c>
      <c r="T235" s="23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250</v>
      </c>
      <c r="AT235" s="232" t="s">
        <v>247</v>
      </c>
      <c r="AU235" s="232" t="s">
        <v>87</v>
      </c>
      <c r="AY235" s="18" t="s">
        <v>143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8" t="s">
        <v>21</v>
      </c>
      <c r="BK235" s="233">
        <f>ROUND(I235*H235,1)</f>
        <v>0</v>
      </c>
      <c r="BL235" s="18" t="s">
        <v>219</v>
      </c>
      <c r="BM235" s="232" t="s">
        <v>350</v>
      </c>
    </row>
    <row r="236" s="13" customFormat="1">
      <c r="A236" s="13"/>
      <c r="B236" s="234"/>
      <c r="C236" s="235"/>
      <c r="D236" s="236" t="s">
        <v>152</v>
      </c>
      <c r="E236" s="235"/>
      <c r="F236" s="238" t="s">
        <v>351</v>
      </c>
      <c r="G236" s="235"/>
      <c r="H236" s="239">
        <v>191.62000000000001</v>
      </c>
      <c r="I236" s="240"/>
      <c r="J236" s="235"/>
      <c r="K236" s="235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152</v>
      </c>
      <c r="AU236" s="245" t="s">
        <v>87</v>
      </c>
      <c r="AV236" s="13" t="s">
        <v>87</v>
      </c>
      <c r="AW236" s="13" t="s">
        <v>4</v>
      </c>
      <c r="AX236" s="13" t="s">
        <v>21</v>
      </c>
      <c r="AY236" s="245" t="s">
        <v>143</v>
      </c>
    </row>
    <row r="237" s="2" customFormat="1" ht="24.15" customHeight="1">
      <c r="A237" s="39"/>
      <c r="B237" s="40"/>
      <c r="C237" s="220" t="s">
        <v>352</v>
      </c>
      <c r="D237" s="220" t="s">
        <v>146</v>
      </c>
      <c r="E237" s="221" t="s">
        <v>353</v>
      </c>
      <c r="F237" s="222" t="s">
        <v>354</v>
      </c>
      <c r="G237" s="223" t="s">
        <v>256</v>
      </c>
      <c r="H237" s="268"/>
      <c r="I237" s="225"/>
      <c r="J237" s="226">
        <f>ROUND(I237*H237,1)</f>
        <v>0</v>
      </c>
      <c r="K237" s="227"/>
      <c r="L237" s="45"/>
      <c r="M237" s="228" t="s">
        <v>1</v>
      </c>
      <c r="N237" s="229" t="s">
        <v>43</v>
      </c>
      <c r="O237" s="92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2" t="s">
        <v>219</v>
      </c>
      <c r="AT237" s="232" t="s">
        <v>146</v>
      </c>
      <c r="AU237" s="232" t="s">
        <v>87</v>
      </c>
      <c r="AY237" s="18" t="s">
        <v>143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8" t="s">
        <v>21</v>
      </c>
      <c r="BK237" s="233">
        <f>ROUND(I237*H237,1)</f>
        <v>0</v>
      </c>
      <c r="BL237" s="18" t="s">
        <v>219</v>
      </c>
      <c r="BM237" s="232" t="s">
        <v>355</v>
      </c>
    </row>
    <row r="238" s="12" customFormat="1" ht="22.8" customHeight="1">
      <c r="A238" s="12"/>
      <c r="B238" s="204"/>
      <c r="C238" s="205"/>
      <c r="D238" s="206" t="s">
        <v>77</v>
      </c>
      <c r="E238" s="218" t="s">
        <v>356</v>
      </c>
      <c r="F238" s="218" t="s">
        <v>357</v>
      </c>
      <c r="G238" s="205"/>
      <c r="H238" s="205"/>
      <c r="I238" s="208"/>
      <c r="J238" s="219">
        <f>BK238</f>
        <v>0</v>
      </c>
      <c r="K238" s="205"/>
      <c r="L238" s="210"/>
      <c r="M238" s="211"/>
      <c r="N238" s="212"/>
      <c r="O238" s="212"/>
      <c r="P238" s="213">
        <f>SUM(P239:P248)</f>
        <v>0</v>
      </c>
      <c r="Q238" s="212"/>
      <c r="R238" s="213">
        <f>SUM(R239:R248)</f>
        <v>0.12334000000000001</v>
      </c>
      <c r="S238" s="212"/>
      <c r="T238" s="214">
        <f>SUM(T239:T248)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5" t="s">
        <v>87</v>
      </c>
      <c r="AT238" s="216" t="s">
        <v>77</v>
      </c>
      <c r="AU238" s="216" t="s">
        <v>21</v>
      </c>
      <c r="AY238" s="215" t="s">
        <v>143</v>
      </c>
      <c r="BK238" s="217">
        <f>SUM(BK239:BK248)</f>
        <v>0</v>
      </c>
    </row>
    <row r="239" s="2" customFormat="1" ht="37.8" customHeight="1">
      <c r="A239" s="39"/>
      <c r="B239" s="40"/>
      <c r="C239" s="220" t="s">
        <v>358</v>
      </c>
      <c r="D239" s="220" t="s">
        <v>146</v>
      </c>
      <c r="E239" s="221" t="s">
        <v>359</v>
      </c>
      <c r="F239" s="222" t="s">
        <v>360</v>
      </c>
      <c r="G239" s="223" t="s">
        <v>184</v>
      </c>
      <c r="H239" s="224">
        <v>10</v>
      </c>
      <c r="I239" s="225"/>
      <c r="J239" s="226">
        <f>ROUND(I239*H239,1)</f>
        <v>0</v>
      </c>
      <c r="K239" s="227"/>
      <c r="L239" s="45"/>
      <c r="M239" s="228" t="s">
        <v>1</v>
      </c>
      <c r="N239" s="229" t="s">
        <v>43</v>
      </c>
      <c r="O239" s="92"/>
      <c r="P239" s="230">
        <f>O239*H239</f>
        <v>0</v>
      </c>
      <c r="Q239" s="230">
        <v>0.00167</v>
      </c>
      <c r="R239" s="230">
        <f>Q239*H239</f>
        <v>0.0167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219</v>
      </c>
      <c r="AT239" s="232" t="s">
        <v>146</v>
      </c>
      <c r="AU239" s="232" t="s">
        <v>87</v>
      </c>
      <c r="AY239" s="18" t="s">
        <v>143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21</v>
      </c>
      <c r="BK239" s="233">
        <f>ROUND(I239*H239,1)</f>
        <v>0</v>
      </c>
      <c r="BL239" s="18" t="s">
        <v>219</v>
      </c>
      <c r="BM239" s="232" t="s">
        <v>361</v>
      </c>
    </row>
    <row r="240" s="13" customFormat="1">
      <c r="A240" s="13"/>
      <c r="B240" s="234"/>
      <c r="C240" s="235"/>
      <c r="D240" s="236" t="s">
        <v>152</v>
      </c>
      <c r="E240" s="237" t="s">
        <v>1</v>
      </c>
      <c r="F240" s="238" t="s">
        <v>362</v>
      </c>
      <c r="G240" s="235"/>
      <c r="H240" s="239">
        <v>10</v>
      </c>
      <c r="I240" s="240"/>
      <c r="J240" s="235"/>
      <c r="K240" s="235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152</v>
      </c>
      <c r="AU240" s="245" t="s">
        <v>87</v>
      </c>
      <c r="AV240" s="13" t="s">
        <v>87</v>
      </c>
      <c r="AW240" s="13" t="s">
        <v>34</v>
      </c>
      <c r="AX240" s="13" t="s">
        <v>78</v>
      </c>
      <c r="AY240" s="245" t="s">
        <v>143</v>
      </c>
    </row>
    <row r="241" s="14" customFormat="1">
      <c r="A241" s="14"/>
      <c r="B241" s="246"/>
      <c r="C241" s="247"/>
      <c r="D241" s="236" t="s">
        <v>152</v>
      </c>
      <c r="E241" s="248" t="s">
        <v>1</v>
      </c>
      <c r="F241" s="249" t="s">
        <v>155</v>
      </c>
      <c r="G241" s="247"/>
      <c r="H241" s="250">
        <v>10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6" t="s">
        <v>152</v>
      </c>
      <c r="AU241" s="256" t="s">
        <v>87</v>
      </c>
      <c r="AV241" s="14" t="s">
        <v>150</v>
      </c>
      <c r="AW241" s="14" t="s">
        <v>34</v>
      </c>
      <c r="AX241" s="14" t="s">
        <v>21</v>
      </c>
      <c r="AY241" s="256" t="s">
        <v>143</v>
      </c>
    </row>
    <row r="242" s="2" customFormat="1" ht="37.8" customHeight="1">
      <c r="A242" s="39"/>
      <c r="B242" s="40"/>
      <c r="C242" s="220" t="s">
        <v>363</v>
      </c>
      <c r="D242" s="220" t="s">
        <v>146</v>
      </c>
      <c r="E242" s="221" t="s">
        <v>364</v>
      </c>
      <c r="F242" s="222" t="s">
        <v>365</v>
      </c>
      <c r="G242" s="223" t="s">
        <v>184</v>
      </c>
      <c r="H242" s="224">
        <v>5</v>
      </c>
      <c r="I242" s="225"/>
      <c r="J242" s="226">
        <f>ROUND(I242*H242,1)</f>
        <v>0</v>
      </c>
      <c r="K242" s="227"/>
      <c r="L242" s="45"/>
      <c r="M242" s="228" t="s">
        <v>1</v>
      </c>
      <c r="N242" s="229" t="s">
        <v>43</v>
      </c>
      <c r="O242" s="92"/>
      <c r="P242" s="230">
        <f>O242*H242</f>
        <v>0</v>
      </c>
      <c r="Q242" s="230">
        <v>0.0034399999999999999</v>
      </c>
      <c r="R242" s="230">
        <f>Q242*H242</f>
        <v>0.0172</v>
      </c>
      <c r="S242" s="230">
        <v>0</v>
      </c>
      <c r="T242" s="23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219</v>
      </c>
      <c r="AT242" s="232" t="s">
        <v>146</v>
      </c>
      <c r="AU242" s="232" t="s">
        <v>87</v>
      </c>
      <c r="AY242" s="18" t="s">
        <v>143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8" t="s">
        <v>21</v>
      </c>
      <c r="BK242" s="233">
        <f>ROUND(I242*H242,1)</f>
        <v>0</v>
      </c>
      <c r="BL242" s="18" t="s">
        <v>219</v>
      </c>
      <c r="BM242" s="232" t="s">
        <v>366</v>
      </c>
    </row>
    <row r="243" s="2" customFormat="1" ht="24.15" customHeight="1">
      <c r="A243" s="39"/>
      <c r="B243" s="40"/>
      <c r="C243" s="220" t="s">
        <v>367</v>
      </c>
      <c r="D243" s="220" t="s">
        <v>146</v>
      </c>
      <c r="E243" s="221" t="s">
        <v>368</v>
      </c>
      <c r="F243" s="222" t="s">
        <v>369</v>
      </c>
      <c r="G243" s="223" t="s">
        <v>370</v>
      </c>
      <c r="H243" s="224">
        <v>2</v>
      </c>
      <c r="I243" s="225"/>
      <c r="J243" s="226">
        <f>ROUND(I243*H243,1)</f>
        <v>0</v>
      </c>
      <c r="K243" s="227"/>
      <c r="L243" s="45"/>
      <c r="M243" s="228" t="s">
        <v>1</v>
      </c>
      <c r="N243" s="229" t="s">
        <v>43</v>
      </c>
      <c r="O243" s="92"/>
      <c r="P243" s="230">
        <f>O243*H243</f>
        <v>0</v>
      </c>
      <c r="Q243" s="230">
        <v>0.0034399999999999999</v>
      </c>
      <c r="R243" s="230">
        <f>Q243*H243</f>
        <v>0.0068799999999999998</v>
      </c>
      <c r="S243" s="230">
        <v>0</v>
      </c>
      <c r="T243" s="23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2" t="s">
        <v>219</v>
      </c>
      <c r="AT243" s="232" t="s">
        <v>146</v>
      </c>
      <c r="AU243" s="232" t="s">
        <v>87</v>
      </c>
      <c r="AY243" s="18" t="s">
        <v>143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8" t="s">
        <v>21</v>
      </c>
      <c r="BK243" s="233">
        <f>ROUND(I243*H243,1)</f>
        <v>0</v>
      </c>
      <c r="BL243" s="18" t="s">
        <v>219</v>
      </c>
      <c r="BM243" s="232" t="s">
        <v>371</v>
      </c>
    </row>
    <row r="244" s="2" customFormat="1" ht="24.15" customHeight="1">
      <c r="A244" s="39"/>
      <c r="B244" s="40"/>
      <c r="C244" s="220" t="s">
        <v>372</v>
      </c>
      <c r="D244" s="220" t="s">
        <v>146</v>
      </c>
      <c r="E244" s="221" t="s">
        <v>373</v>
      </c>
      <c r="F244" s="222" t="s">
        <v>374</v>
      </c>
      <c r="G244" s="223" t="s">
        <v>370</v>
      </c>
      <c r="H244" s="224">
        <v>1</v>
      </c>
      <c r="I244" s="225"/>
      <c r="J244" s="226">
        <f>ROUND(I244*H244,1)</f>
        <v>0</v>
      </c>
      <c r="K244" s="227"/>
      <c r="L244" s="45"/>
      <c r="M244" s="228" t="s">
        <v>1</v>
      </c>
      <c r="N244" s="229" t="s">
        <v>43</v>
      </c>
      <c r="O244" s="92"/>
      <c r="P244" s="230">
        <f>O244*H244</f>
        <v>0</v>
      </c>
      <c r="Q244" s="230">
        <v>0.0034399999999999999</v>
      </c>
      <c r="R244" s="230">
        <f>Q244*H244</f>
        <v>0.0034399999999999999</v>
      </c>
      <c r="S244" s="230">
        <v>0</v>
      </c>
      <c r="T244" s="23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2" t="s">
        <v>219</v>
      </c>
      <c r="AT244" s="232" t="s">
        <v>146</v>
      </c>
      <c r="AU244" s="232" t="s">
        <v>87</v>
      </c>
      <c r="AY244" s="18" t="s">
        <v>143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8" t="s">
        <v>21</v>
      </c>
      <c r="BK244" s="233">
        <f>ROUND(I244*H244,1)</f>
        <v>0</v>
      </c>
      <c r="BL244" s="18" t="s">
        <v>219</v>
      </c>
      <c r="BM244" s="232" t="s">
        <v>375</v>
      </c>
    </row>
    <row r="245" s="2" customFormat="1" ht="16.5" customHeight="1">
      <c r="A245" s="39"/>
      <c r="B245" s="40"/>
      <c r="C245" s="220" t="s">
        <v>376</v>
      </c>
      <c r="D245" s="220" t="s">
        <v>146</v>
      </c>
      <c r="E245" s="221" t="s">
        <v>377</v>
      </c>
      <c r="F245" s="222" t="s">
        <v>378</v>
      </c>
      <c r="G245" s="223" t="s">
        <v>184</v>
      </c>
      <c r="H245" s="224">
        <v>10</v>
      </c>
      <c r="I245" s="225"/>
      <c r="J245" s="226">
        <f>ROUND(I245*H245,1)</f>
        <v>0</v>
      </c>
      <c r="K245" s="227"/>
      <c r="L245" s="45"/>
      <c r="M245" s="228" t="s">
        <v>1</v>
      </c>
      <c r="N245" s="229" t="s">
        <v>43</v>
      </c>
      <c r="O245" s="92"/>
      <c r="P245" s="230">
        <f>O245*H245</f>
        <v>0</v>
      </c>
      <c r="Q245" s="230">
        <v>0.0034399999999999999</v>
      </c>
      <c r="R245" s="230">
        <f>Q245*H245</f>
        <v>0.0344</v>
      </c>
      <c r="S245" s="230">
        <v>0</v>
      </c>
      <c r="T245" s="23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2" t="s">
        <v>219</v>
      </c>
      <c r="AT245" s="232" t="s">
        <v>146</v>
      </c>
      <c r="AU245" s="232" t="s">
        <v>87</v>
      </c>
      <c r="AY245" s="18" t="s">
        <v>143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8" t="s">
        <v>21</v>
      </c>
      <c r="BK245" s="233">
        <f>ROUND(I245*H245,1)</f>
        <v>0</v>
      </c>
      <c r="BL245" s="18" t="s">
        <v>219</v>
      </c>
      <c r="BM245" s="232" t="s">
        <v>379</v>
      </c>
    </row>
    <row r="246" s="2" customFormat="1" ht="16.5" customHeight="1">
      <c r="A246" s="39"/>
      <c r="B246" s="40"/>
      <c r="C246" s="220" t="s">
        <v>380</v>
      </c>
      <c r="D246" s="220" t="s">
        <v>146</v>
      </c>
      <c r="E246" s="221" t="s">
        <v>381</v>
      </c>
      <c r="F246" s="222" t="s">
        <v>382</v>
      </c>
      <c r="G246" s="223" t="s">
        <v>184</v>
      </c>
      <c r="H246" s="224">
        <v>5</v>
      </c>
      <c r="I246" s="225"/>
      <c r="J246" s="226">
        <f>ROUND(I246*H246,1)</f>
        <v>0</v>
      </c>
      <c r="K246" s="227"/>
      <c r="L246" s="45"/>
      <c r="M246" s="228" t="s">
        <v>1</v>
      </c>
      <c r="N246" s="229" t="s">
        <v>43</v>
      </c>
      <c r="O246" s="92"/>
      <c r="P246" s="230">
        <f>O246*H246</f>
        <v>0</v>
      </c>
      <c r="Q246" s="230">
        <v>0.0034399999999999999</v>
      </c>
      <c r="R246" s="230">
        <f>Q246*H246</f>
        <v>0.0172</v>
      </c>
      <c r="S246" s="230">
        <v>0</v>
      </c>
      <c r="T246" s="23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2" t="s">
        <v>219</v>
      </c>
      <c r="AT246" s="232" t="s">
        <v>146</v>
      </c>
      <c r="AU246" s="232" t="s">
        <v>87</v>
      </c>
      <c r="AY246" s="18" t="s">
        <v>143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8" t="s">
        <v>21</v>
      </c>
      <c r="BK246" s="233">
        <f>ROUND(I246*H246,1)</f>
        <v>0</v>
      </c>
      <c r="BL246" s="18" t="s">
        <v>219</v>
      </c>
      <c r="BM246" s="232" t="s">
        <v>383</v>
      </c>
    </row>
    <row r="247" s="2" customFormat="1" ht="16.5" customHeight="1">
      <c r="A247" s="39"/>
      <c r="B247" s="40"/>
      <c r="C247" s="220" t="s">
        <v>384</v>
      </c>
      <c r="D247" s="220" t="s">
        <v>146</v>
      </c>
      <c r="E247" s="221" t="s">
        <v>385</v>
      </c>
      <c r="F247" s="222" t="s">
        <v>386</v>
      </c>
      <c r="G247" s="223" t="s">
        <v>387</v>
      </c>
      <c r="H247" s="224">
        <v>8</v>
      </c>
      <c r="I247" s="225"/>
      <c r="J247" s="226">
        <f>ROUND(I247*H247,1)</f>
        <v>0</v>
      </c>
      <c r="K247" s="227"/>
      <c r="L247" s="45"/>
      <c r="M247" s="228" t="s">
        <v>1</v>
      </c>
      <c r="N247" s="229" t="s">
        <v>43</v>
      </c>
      <c r="O247" s="92"/>
      <c r="P247" s="230">
        <f>O247*H247</f>
        <v>0</v>
      </c>
      <c r="Q247" s="230">
        <v>0.0034399999999999999</v>
      </c>
      <c r="R247" s="230">
        <f>Q247*H247</f>
        <v>0.027519999999999999</v>
      </c>
      <c r="S247" s="230">
        <v>0</v>
      </c>
      <c r="T247" s="23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2" t="s">
        <v>219</v>
      </c>
      <c r="AT247" s="232" t="s">
        <v>146</v>
      </c>
      <c r="AU247" s="232" t="s">
        <v>87</v>
      </c>
      <c r="AY247" s="18" t="s">
        <v>143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8" t="s">
        <v>21</v>
      </c>
      <c r="BK247" s="233">
        <f>ROUND(I247*H247,1)</f>
        <v>0</v>
      </c>
      <c r="BL247" s="18" t="s">
        <v>219</v>
      </c>
      <c r="BM247" s="232" t="s">
        <v>388</v>
      </c>
    </row>
    <row r="248" s="2" customFormat="1" ht="24.15" customHeight="1">
      <c r="A248" s="39"/>
      <c r="B248" s="40"/>
      <c r="C248" s="220" t="s">
        <v>389</v>
      </c>
      <c r="D248" s="220" t="s">
        <v>146</v>
      </c>
      <c r="E248" s="221" t="s">
        <v>390</v>
      </c>
      <c r="F248" s="222" t="s">
        <v>391</v>
      </c>
      <c r="G248" s="223" t="s">
        <v>256</v>
      </c>
      <c r="H248" s="268"/>
      <c r="I248" s="225"/>
      <c r="J248" s="226">
        <f>ROUND(I248*H248,1)</f>
        <v>0</v>
      </c>
      <c r="K248" s="227"/>
      <c r="L248" s="45"/>
      <c r="M248" s="228" t="s">
        <v>1</v>
      </c>
      <c r="N248" s="229" t="s">
        <v>43</v>
      </c>
      <c r="O248" s="92"/>
      <c r="P248" s="230">
        <f>O248*H248</f>
        <v>0</v>
      </c>
      <c r="Q248" s="230">
        <v>0</v>
      </c>
      <c r="R248" s="230">
        <f>Q248*H248</f>
        <v>0</v>
      </c>
      <c r="S248" s="230">
        <v>0</v>
      </c>
      <c r="T248" s="23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219</v>
      </c>
      <c r="AT248" s="232" t="s">
        <v>146</v>
      </c>
      <c r="AU248" s="232" t="s">
        <v>87</v>
      </c>
      <c r="AY248" s="18" t="s">
        <v>143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21</v>
      </c>
      <c r="BK248" s="233">
        <f>ROUND(I248*H248,1)</f>
        <v>0</v>
      </c>
      <c r="BL248" s="18" t="s">
        <v>219</v>
      </c>
      <c r="BM248" s="232" t="s">
        <v>392</v>
      </c>
    </row>
    <row r="249" s="12" customFormat="1" ht="22.8" customHeight="1">
      <c r="A249" s="12"/>
      <c r="B249" s="204"/>
      <c r="C249" s="205"/>
      <c r="D249" s="206" t="s">
        <v>77</v>
      </c>
      <c r="E249" s="218" t="s">
        <v>393</v>
      </c>
      <c r="F249" s="218" t="s">
        <v>394</v>
      </c>
      <c r="G249" s="205"/>
      <c r="H249" s="205"/>
      <c r="I249" s="208"/>
      <c r="J249" s="219">
        <f>BK249</f>
        <v>0</v>
      </c>
      <c r="K249" s="205"/>
      <c r="L249" s="210"/>
      <c r="M249" s="211"/>
      <c r="N249" s="212"/>
      <c r="O249" s="212"/>
      <c r="P249" s="213">
        <f>SUM(P250:P366)</f>
        <v>0</v>
      </c>
      <c r="Q249" s="212"/>
      <c r="R249" s="213">
        <f>SUM(R250:R366)</f>
        <v>8.8420915200000021</v>
      </c>
      <c r="S249" s="212"/>
      <c r="T249" s="214">
        <f>SUM(T250:T366)</f>
        <v>3.1066000000000003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5" t="s">
        <v>87</v>
      </c>
      <c r="AT249" s="216" t="s">
        <v>77</v>
      </c>
      <c r="AU249" s="216" t="s">
        <v>21</v>
      </c>
      <c r="AY249" s="215" t="s">
        <v>143</v>
      </c>
      <c r="BK249" s="217">
        <f>SUM(BK250:BK366)</f>
        <v>0</v>
      </c>
    </row>
    <row r="250" s="2" customFormat="1" ht="24.15" customHeight="1">
      <c r="A250" s="39"/>
      <c r="B250" s="40"/>
      <c r="C250" s="220" t="s">
        <v>395</v>
      </c>
      <c r="D250" s="220" t="s">
        <v>146</v>
      </c>
      <c r="E250" s="221" t="s">
        <v>396</v>
      </c>
      <c r="F250" s="222" t="s">
        <v>397</v>
      </c>
      <c r="G250" s="223" t="s">
        <v>398</v>
      </c>
      <c r="H250" s="224">
        <v>7.6479999999999997</v>
      </c>
      <c r="I250" s="225"/>
      <c r="J250" s="226">
        <f>ROUND(I250*H250,1)</f>
        <v>0</v>
      </c>
      <c r="K250" s="227"/>
      <c r="L250" s="45"/>
      <c r="M250" s="228" t="s">
        <v>1</v>
      </c>
      <c r="N250" s="229" t="s">
        <v>43</v>
      </c>
      <c r="O250" s="92"/>
      <c r="P250" s="230">
        <f>O250*H250</f>
        <v>0</v>
      </c>
      <c r="Q250" s="230">
        <v>0.00122</v>
      </c>
      <c r="R250" s="230">
        <f>Q250*H250</f>
        <v>0.0093305599999999999</v>
      </c>
      <c r="S250" s="230">
        <v>0</v>
      </c>
      <c r="T250" s="23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219</v>
      </c>
      <c r="AT250" s="232" t="s">
        <v>146</v>
      </c>
      <c r="AU250" s="232" t="s">
        <v>87</v>
      </c>
      <c r="AY250" s="18" t="s">
        <v>143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8" t="s">
        <v>21</v>
      </c>
      <c r="BK250" s="233">
        <f>ROUND(I250*H250,1)</f>
        <v>0</v>
      </c>
      <c r="BL250" s="18" t="s">
        <v>219</v>
      </c>
      <c r="BM250" s="232" t="s">
        <v>399</v>
      </c>
    </row>
    <row r="251" s="13" customFormat="1">
      <c r="A251" s="13"/>
      <c r="B251" s="234"/>
      <c r="C251" s="235"/>
      <c r="D251" s="236" t="s">
        <v>152</v>
      </c>
      <c r="E251" s="237" t="s">
        <v>1</v>
      </c>
      <c r="F251" s="238" t="s">
        <v>400</v>
      </c>
      <c r="G251" s="235"/>
      <c r="H251" s="239">
        <v>0.27600000000000002</v>
      </c>
      <c r="I251" s="240"/>
      <c r="J251" s="235"/>
      <c r="K251" s="235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152</v>
      </c>
      <c r="AU251" s="245" t="s">
        <v>87</v>
      </c>
      <c r="AV251" s="13" t="s">
        <v>87</v>
      </c>
      <c r="AW251" s="13" t="s">
        <v>34</v>
      </c>
      <c r="AX251" s="13" t="s">
        <v>78</v>
      </c>
      <c r="AY251" s="245" t="s">
        <v>143</v>
      </c>
    </row>
    <row r="252" s="13" customFormat="1">
      <c r="A252" s="13"/>
      <c r="B252" s="234"/>
      <c r="C252" s="235"/>
      <c r="D252" s="236" t="s">
        <v>152</v>
      </c>
      <c r="E252" s="237" t="s">
        <v>1</v>
      </c>
      <c r="F252" s="238" t="s">
        <v>401</v>
      </c>
      <c r="G252" s="235"/>
      <c r="H252" s="239">
        <v>0.29199999999999998</v>
      </c>
      <c r="I252" s="240"/>
      <c r="J252" s="235"/>
      <c r="K252" s="235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152</v>
      </c>
      <c r="AU252" s="245" t="s">
        <v>87</v>
      </c>
      <c r="AV252" s="13" t="s">
        <v>87</v>
      </c>
      <c r="AW252" s="13" t="s">
        <v>34</v>
      </c>
      <c r="AX252" s="13" t="s">
        <v>78</v>
      </c>
      <c r="AY252" s="245" t="s">
        <v>143</v>
      </c>
    </row>
    <row r="253" s="13" customFormat="1">
      <c r="A253" s="13"/>
      <c r="B253" s="234"/>
      <c r="C253" s="235"/>
      <c r="D253" s="236" t="s">
        <v>152</v>
      </c>
      <c r="E253" s="237" t="s">
        <v>1</v>
      </c>
      <c r="F253" s="238" t="s">
        <v>402</v>
      </c>
      <c r="G253" s="235"/>
      <c r="H253" s="239">
        <v>0.11</v>
      </c>
      <c r="I253" s="240"/>
      <c r="J253" s="235"/>
      <c r="K253" s="235"/>
      <c r="L253" s="241"/>
      <c r="M253" s="242"/>
      <c r="N253" s="243"/>
      <c r="O253" s="243"/>
      <c r="P253" s="243"/>
      <c r="Q253" s="243"/>
      <c r="R253" s="243"/>
      <c r="S253" s="243"/>
      <c r="T253" s="24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5" t="s">
        <v>152</v>
      </c>
      <c r="AU253" s="245" t="s">
        <v>87</v>
      </c>
      <c r="AV253" s="13" t="s">
        <v>87</v>
      </c>
      <c r="AW253" s="13" t="s">
        <v>34</v>
      </c>
      <c r="AX253" s="13" t="s">
        <v>78</v>
      </c>
      <c r="AY253" s="245" t="s">
        <v>143</v>
      </c>
    </row>
    <row r="254" s="13" customFormat="1">
      <c r="A254" s="13"/>
      <c r="B254" s="234"/>
      <c r="C254" s="235"/>
      <c r="D254" s="236" t="s">
        <v>152</v>
      </c>
      <c r="E254" s="237" t="s">
        <v>1</v>
      </c>
      <c r="F254" s="238" t="s">
        <v>403</v>
      </c>
      <c r="G254" s="235"/>
      <c r="H254" s="239">
        <v>0.192</v>
      </c>
      <c r="I254" s="240"/>
      <c r="J254" s="235"/>
      <c r="K254" s="235"/>
      <c r="L254" s="241"/>
      <c r="M254" s="242"/>
      <c r="N254" s="243"/>
      <c r="O254" s="243"/>
      <c r="P254" s="243"/>
      <c r="Q254" s="243"/>
      <c r="R254" s="243"/>
      <c r="S254" s="243"/>
      <c r="T254" s="24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5" t="s">
        <v>152</v>
      </c>
      <c r="AU254" s="245" t="s">
        <v>87</v>
      </c>
      <c r="AV254" s="13" t="s">
        <v>87</v>
      </c>
      <c r="AW254" s="13" t="s">
        <v>34</v>
      </c>
      <c r="AX254" s="13" t="s">
        <v>78</v>
      </c>
      <c r="AY254" s="245" t="s">
        <v>143</v>
      </c>
    </row>
    <row r="255" s="15" customFormat="1">
      <c r="A255" s="15"/>
      <c r="B255" s="269"/>
      <c r="C255" s="270"/>
      <c r="D255" s="236" t="s">
        <v>152</v>
      </c>
      <c r="E255" s="271" t="s">
        <v>1</v>
      </c>
      <c r="F255" s="272" t="s">
        <v>404</v>
      </c>
      <c r="G255" s="270"/>
      <c r="H255" s="273">
        <v>0.87000000000000011</v>
      </c>
      <c r="I255" s="274"/>
      <c r="J255" s="270"/>
      <c r="K255" s="270"/>
      <c r="L255" s="275"/>
      <c r="M255" s="276"/>
      <c r="N255" s="277"/>
      <c r="O255" s="277"/>
      <c r="P255" s="277"/>
      <c r="Q255" s="277"/>
      <c r="R255" s="277"/>
      <c r="S255" s="277"/>
      <c r="T255" s="278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9" t="s">
        <v>152</v>
      </c>
      <c r="AU255" s="279" t="s">
        <v>87</v>
      </c>
      <c r="AV255" s="15" t="s">
        <v>162</v>
      </c>
      <c r="AW255" s="15" t="s">
        <v>34</v>
      </c>
      <c r="AX255" s="15" t="s">
        <v>78</v>
      </c>
      <c r="AY255" s="279" t="s">
        <v>143</v>
      </c>
    </row>
    <row r="256" s="13" customFormat="1">
      <c r="A256" s="13"/>
      <c r="B256" s="234"/>
      <c r="C256" s="235"/>
      <c r="D256" s="236" t="s">
        <v>152</v>
      </c>
      <c r="E256" s="237" t="s">
        <v>1</v>
      </c>
      <c r="F256" s="238" t="s">
        <v>405</v>
      </c>
      <c r="G256" s="235"/>
      <c r="H256" s="239">
        <v>1.1479999999999999</v>
      </c>
      <c r="I256" s="240"/>
      <c r="J256" s="235"/>
      <c r="K256" s="235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152</v>
      </c>
      <c r="AU256" s="245" t="s">
        <v>87</v>
      </c>
      <c r="AV256" s="13" t="s">
        <v>87</v>
      </c>
      <c r="AW256" s="13" t="s">
        <v>34</v>
      </c>
      <c r="AX256" s="13" t="s">
        <v>78</v>
      </c>
      <c r="AY256" s="245" t="s">
        <v>143</v>
      </c>
    </row>
    <row r="257" s="13" customFormat="1">
      <c r="A257" s="13"/>
      <c r="B257" s="234"/>
      <c r="C257" s="235"/>
      <c r="D257" s="236" t="s">
        <v>152</v>
      </c>
      <c r="E257" s="237" t="s">
        <v>1</v>
      </c>
      <c r="F257" s="238" t="s">
        <v>406</v>
      </c>
      <c r="G257" s="235"/>
      <c r="H257" s="239">
        <v>1.218</v>
      </c>
      <c r="I257" s="240"/>
      <c r="J257" s="235"/>
      <c r="K257" s="235"/>
      <c r="L257" s="241"/>
      <c r="M257" s="242"/>
      <c r="N257" s="243"/>
      <c r="O257" s="243"/>
      <c r="P257" s="243"/>
      <c r="Q257" s="243"/>
      <c r="R257" s="243"/>
      <c r="S257" s="243"/>
      <c r="T257" s="24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5" t="s">
        <v>152</v>
      </c>
      <c r="AU257" s="245" t="s">
        <v>87</v>
      </c>
      <c r="AV257" s="13" t="s">
        <v>87</v>
      </c>
      <c r="AW257" s="13" t="s">
        <v>34</v>
      </c>
      <c r="AX257" s="13" t="s">
        <v>78</v>
      </c>
      <c r="AY257" s="245" t="s">
        <v>143</v>
      </c>
    </row>
    <row r="258" s="13" customFormat="1">
      <c r="A258" s="13"/>
      <c r="B258" s="234"/>
      <c r="C258" s="235"/>
      <c r="D258" s="236" t="s">
        <v>152</v>
      </c>
      <c r="E258" s="237" t="s">
        <v>1</v>
      </c>
      <c r="F258" s="238" t="s">
        <v>407</v>
      </c>
      <c r="G258" s="235"/>
      <c r="H258" s="239">
        <v>0.27400000000000002</v>
      </c>
      <c r="I258" s="240"/>
      <c r="J258" s="235"/>
      <c r="K258" s="235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152</v>
      </c>
      <c r="AU258" s="245" t="s">
        <v>87</v>
      </c>
      <c r="AV258" s="13" t="s">
        <v>87</v>
      </c>
      <c r="AW258" s="13" t="s">
        <v>34</v>
      </c>
      <c r="AX258" s="13" t="s">
        <v>78</v>
      </c>
      <c r="AY258" s="245" t="s">
        <v>143</v>
      </c>
    </row>
    <row r="259" s="15" customFormat="1">
      <c r="A259" s="15"/>
      <c r="B259" s="269"/>
      <c r="C259" s="270"/>
      <c r="D259" s="236" t="s">
        <v>152</v>
      </c>
      <c r="E259" s="271" t="s">
        <v>1</v>
      </c>
      <c r="F259" s="272" t="s">
        <v>404</v>
      </c>
      <c r="G259" s="270"/>
      <c r="H259" s="273">
        <v>2.6399999999999997</v>
      </c>
      <c r="I259" s="274"/>
      <c r="J259" s="270"/>
      <c r="K259" s="270"/>
      <c r="L259" s="275"/>
      <c r="M259" s="276"/>
      <c r="N259" s="277"/>
      <c r="O259" s="277"/>
      <c r="P259" s="277"/>
      <c r="Q259" s="277"/>
      <c r="R259" s="277"/>
      <c r="S259" s="277"/>
      <c r="T259" s="278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9" t="s">
        <v>152</v>
      </c>
      <c r="AU259" s="279" t="s">
        <v>87</v>
      </c>
      <c r="AV259" s="15" t="s">
        <v>162</v>
      </c>
      <c r="AW259" s="15" t="s">
        <v>34</v>
      </c>
      <c r="AX259" s="15" t="s">
        <v>78</v>
      </c>
      <c r="AY259" s="279" t="s">
        <v>143</v>
      </c>
    </row>
    <row r="260" s="13" customFormat="1">
      <c r="A260" s="13"/>
      <c r="B260" s="234"/>
      <c r="C260" s="235"/>
      <c r="D260" s="236" t="s">
        <v>152</v>
      </c>
      <c r="E260" s="237" t="s">
        <v>1</v>
      </c>
      <c r="F260" s="238" t="s">
        <v>408</v>
      </c>
      <c r="G260" s="235"/>
      <c r="H260" s="239">
        <v>0.29199999999999998</v>
      </c>
      <c r="I260" s="240"/>
      <c r="J260" s="235"/>
      <c r="K260" s="235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152</v>
      </c>
      <c r="AU260" s="245" t="s">
        <v>87</v>
      </c>
      <c r="AV260" s="13" t="s">
        <v>87</v>
      </c>
      <c r="AW260" s="13" t="s">
        <v>34</v>
      </c>
      <c r="AX260" s="13" t="s">
        <v>78</v>
      </c>
      <c r="AY260" s="245" t="s">
        <v>143</v>
      </c>
    </row>
    <row r="261" s="13" customFormat="1">
      <c r="A261" s="13"/>
      <c r="B261" s="234"/>
      <c r="C261" s="235"/>
      <c r="D261" s="236" t="s">
        <v>152</v>
      </c>
      <c r="E261" s="237" t="s">
        <v>1</v>
      </c>
      <c r="F261" s="238" t="s">
        <v>409</v>
      </c>
      <c r="G261" s="235"/>
      <c r="H261" s="239">
        <v>0.317</v>
      </c>
      <c r="I261" s="240"/>
      <c r="J261" s="235"/>
      <c r="K261" s="235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152</v>
      </c>
      <c r="AU261" s="245" t="s">
        <v>87</v>
      </c>
      <c r="AV261" s="13" t="s">
        <v>87</v>
      </c>
      <c r="AW261" s="13" t="s">
        <v>34</v>
      </c>
      <c r="AX261" s="13" t="s">
        <v>78</v>
      </c>
      <c r="AY261" s="245" t="s">
        <v>143</v>
      </c>
    </row>
    <row r="262" s="13" customFormat="1">
      <c r="A262" s="13"/>
      <c r="B262" s="234"/>
      <c r="C262" s="235"/>
      <c r="D262" s="236" t="s">
        <v>152</v>
      </c>
      <c r="E262" s="237" t="s">
        <v>1</v>
      </c>
      <c r="F262" s="238" t="s">
        <v>410</v>
      </c>
      <c r="G262" s="235"/>
      <c r="H262" s="239">
        <v>0.27600000000000002</v>
      </c>
      <c r="I262" s="240"/>
      <c r="J262" s="235"/>
      <c r="K262" s="235"/>
      <c r="L262" s="241"/>
      <c r="M262" s="242"/>
      <c r="N262" s="243"/>
      <c r="O262" s="243"/>
      <c r="P262" s="243"/>
      <c r="Q262" s="243"/>
      <c r="R262" s="243"/>
      <c r="S262" s="243"/>
      <c r="T262" s="24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152</v>
      </c>
      <c r="AU262" s="245" t="s">
        <v>87</v>
      </c>
      <c r="AV262" s="13" t="s">
        <v>87</v>
      </c>
      <c r="AW262" s="13" t="s">
        <v>34</v>
      </c>
      <c r="AX262" s="13" t="s">
        <v>78</v>
      </c>
      <c r="AY262" s="245" t="s">
        <v>143</v>
      </c>
    </row>
    <row r="263" s="13" customFormat="1">
      <c r="A263" s="13"/>
      <c r="B263" s="234"/>
      <c r="C263" s="235"/>
      <c r="D263" s="236" t="s">
        <v>152</v>
      </c>
      <c r="E263" s="237" t="s">
        <v>1</v>
      </c>
      <c r="F263" s="238" t="s">
        <v>411</v>
      </c>
      <c r="G263" s="235"/>
      <c r="H263" s="239">
        <v>0.30499999999999999</v>
      </c>
      <c r="I263" s="240"/>
      <c r="J263" s="235"/>
      <c r="K263" s="235"/>
      <c r="L263" s="241"/>
      <c r="M263" s="242"/>
      <c r="N263" s="243"/>
      <c r="O263" s="243"/>
      <c r="P263" s="243"/>
      <c r="Q263" s="243"/>
      <c r="R263" s="243"/>
      <c r="S263" s="243"/>
      <c r="T263" s="24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5" t="s">
        <v>152</v>
      </c>
      <c r="AU263" s="245" t="s">
        <v>87</v>
      </c>
      <c r="AV263" s="13" t="s">
        <v>87</v>
      </c>
      <c r="AW263" s="13" t="s">
        <v>34</v>
      </c>
      <c r="AX263" s="13" t="s">
        <v>78</v>
      </c>
      <c r="AY263" s="245" t="s">
        <v>143</v>
      </c>
    </row>
    <row r="264" s="13" customFormat="1">
      <c r="A264" s="13"/>
      <c r="B264" s="234"/>
      <c r="C264" s="235"/>
      <c r="D264" s="236" t="s">
        <v>152</v>
      </c>
      <c r="E264" s="237" t="s">
        <v>1</v>
      </c>
      <c r="F264" s="238" t="s">
        <v>412</v>
      </c>
      <c r="G264" s="235"/>
      <c r="H264" s="239">
        <v>0.49199999999999999</v>
      </c>
      <c r="I264" s="240"/>
      <c r="J264" s="235"/>
      <c r="K264" s="235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152</v>
      </c>
      <c r="AU264" s="245" t="s">
        <v>87</v>
      </c>
      <c r="AV264" s="13" t="s">
        <v>87</v>
      </c>
      <c r="AW264" s="13" t="s">
        <v>34</v>
      </c>
      <c r="AX264" s="13" t="s">
        <v>78</v>
      </c>
      <c r="AY264" s="245" t="s">
        <v>143</v>
      </c>
    </row>
    <row r="265" s="15" customFormat="1">
      <c r="A265" s="15"/>
      <c r="B265" s="269"/>
      <c r="C265" s="270"/>
      <c r="D265" s="236" t="s">
        <v>152</v>
      </c>
      <c r="E265" s="271" t="s">
        <v>1</v>
      </c>
      <c r="F265" s="272" t="s">
        <v>404</v>
      </c>
      <c r="G265" s="270"/>
      <c r="H265" s="273">
        <v>1.6819999999999999</v>
      </c>
      <c r="I265" s="274"/>
      <c r="J265" s="270"/>
      <c r="K265" s="270"/>
      <c r="L265" s="275"/>
      <c r="M265" s="276"/>
      <c r="N265" s="277"/>
      <c r="O265" s="277"/>
      <c r="P265" s="277"/>
      <c r="Q265" s="277"/>
      <c r="R265" s="277"/>
      <c r="S265" s="277"/>
      <c r="T265" s="278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9" t="s">
        <v>152</v>
      </c>
      <c r="AU265" s="279" t="s">
        <v>87</v>
      </c>
      <c r="AV265" s="15" t="s">
        <v>162</v>
      </c>
      <c r="AW265" s="15" t="s">
        <v>34</v>
      </c>
      <c r="AX265" s="15" t="s">
        <v>78</v>
      </c>
      <c r="AY265" s="279" t="s">
        <v>143</v>
      </c>
    </row>
    <row r="266" s="13" customFormat="1">
      <c r="A266" s="13"/>
      <c r="B266" s="234"/>
      <c r="C266" s="235"/>
      <c r="D266" s="236" t="s">
        <v>152</v>
      </c>
      <c r="E266" s="237" t="s">
        <v>1</v>
      </c>
      <c r="F266" s="238" t="s">
        <v>413</v>
      </c>
      <c r="G266" s="235"/>
      <c r="H266" s="239">
        <v>0.436</v>
      </c>
      <c r="I266" s="240"/>
      <c r="J266" s="235"/>
      <c r="K266" s="235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152</v>
      </c>
      <c r="AU266" s="245" t="s">
        <v>87</v>
      </c>
      <c r="AV266" s="13" t="s">
        <v>87</v>
      </c>
      <c r="AW266" s="13" t="s">
        <v>34</v>
      </c>
      <c r="AX266" s="13" t="s">
        <v>78</v>
      </c>
      <c r="AY266" s="245" t="s">
        <v>143</v>
      </c>
    </row>
    <row r="267" s="13" customFormat="1">
      <c r="A267" s="13"/>
      <c r="B267" s="234"/>
      <c r="C267" s="235"/>
      <c r="D267" s="236" t="s">
        <v>152</v>
      </c>
      <c r="E267" s="237" t="s">
        <v>1</v>
      </c>
      <c r="F267" s="238" t="s">
        <v>414</v>
      </c>
      <c r="G267" s="235"/>
      <c r="H267" s="239">
        <v>0.41899999999999998</v>
      </c>
      <c r="I267" s="240"/>
      <c r="J267" s="235"/>
      <c r="K267" s="235"/>
      <c r="L267" s="241"/>
      <c r="M267" s="242"/>
      <c r="N267" s="243"/>
      <c r="O267" s="243"/>
      <c r="P267" s="243"/>
      <c r="Q267" s="243"/>
      <c r="R267" s="243"/>
      <c r="S267" s="243"/>
      <c r="T267" s="24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5" t="s">
        <v>152</v>
      </c>
      <c r="AU267" s="245" t="s">
        <v>87</v>
      </c>
      <c r="AV267" s="13" t="s">
        <v>87</v>
      </c>
      <c r="AW267" s="13" t="s">
        <v>34</v>
      </c>
      <c r="AX267" s="13" t="s">
        <v>78</v>
      </c>
      <c r="AY267" s="245" t="s">
        <v>143</v>
      </c>
    </row>
    <row r="268" s="15" customFormat="1">
      <c r="A268" s="15"/>
      <c r="B268" s="269"/>
      <c r="C268" s="270"/>
      <c r="D268" s="236" t="s">
        <v>152</v>
      </c>
      <c r="E268" s="271" t="s">
        <v>1</v>
      </c>
      <c r="F268" s="272" t="s">
        <v>404</v>
      </c>
      <c r="G268" s="270"/>
      <c r="H268" s="273">
        <v>0.85499999999999998</v>
      </c>
      <c r="I268" s="274"/>
      <c r="J268" s="270"/>
      <c r="K268" s="270"/>
      <c r="L268" s="275"/>
      <c r="M268" s="276"/>
      <c r="N268" s="277"/>
      <c r="O268" s="277"/>
      <c r="P268" s="277"/>
      <c r="Q268" s="277"/>
      <c r="R268" s="277"/>
      <c r="S268" s="277"/>
      <c r="T268" s="278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9" t="s">
        <v>152</v>
      </c>
      <c r="AU268" s="279" t="s">
        <v>87</v>
      </c>
      <c r="AV268" s="15" t="s">
        <v>162</v>
      </c>
      <c r="AW268" s="15" t="s">
        <v>34</v>
      </c>
      <c r="AX268" s="15" t="s">
        <v>78</v>
      </c>
      <c r="AY268" s="279" t="s">
        <v>143</v>
      </c>
    </row>
    <row r="269" s="13" customFormat="1">
      <c r="A269" s="13"/>
      <c r="B269" s="234"/>
      <c r="C269" s="235"/>
      <c r="D269" s="236" t="s">
        <v>152</v>
      </c>
      <c r="E269" s="237" t="s">
        <v>1</v>
      </c>
      <c r="F269" s="238" t="s">
        <v>415</v>
      </c>
      <c r="G269" s="235"/>
      <c r="H269" s="239">
        <v>0.33800000000000002</v>
      </c>
      <c r="I269" s="240"/>
      <c r="J269" s="235"/>
      <c r="K269" s="235"/>
      <c r="L269" s="241"/>
      <c r="M269" s="242"/>
      <c r="N269" s="243"/>
      <c r="O269" s="243"/>
      <c r="P269" s="243"/>
      <c r="Q269" s="243"/>
      <c r="R269" s="243"/>
      <c r="S269" s="243"/>
      <c r="T269" s="24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5" t="s">
        <v>152</v>
      </c>
      <c r="AU269" s="245" t="s">
        <v>87</v>
      </c>
      <c r="AV269" s="13" t="s">
        <v>87</v>
      </c>
      <c r="AW269" s="13" t="s">
        <v>34</v>
      </c>
      <c r="AX269" s="13" t="s">
        <v>78</v>
      </c>
      <c r="AY269" s="245" t="s">
        <v>143</v>
      </c>
    </row>
    <row r="270" s="15" customFormat="1">
      <c r="A270" s="15"/>
      <c r="B270" s="269"/>
      <c r="C270" s="270"/>
      <c r="D270" s="236" t="s">
        <v>152</v>
      </c>
      <c r="E270" s="271" t="s">
        <v>1</v>
      </c>
      <c r="F270" s="272" t="s">
        <v>404</v>
      </c>
      <c r="G270" s="270"/>
      <c r="H270" s="273">
        <v>0.33800000000000002</v>
      </c>
      <c r="I270" s="274"/>
      <c r="J270" s="270"/>
      <c r="K270" s="270"/>
      <c r="L270" s="275"/>
      <c r="M270" s="276"/>
      <c r="N270" s="277"/>
      <c r="O270" s="277"/>
      <c r="P270" s="277"/>
      <c r="Q270" s="277"/>
      <c r="R270" s="277"/>
      <c r="S270" s="277"/>
      <c r="T270" s="278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9" t="s">
        <v>152</v>
      </c>
      <c r="AU270" s="279" t="s">
        <v>87</v>
      </c>
      <c r="AV270" s="15" t="s">
        <v>162</v>
      </c>
      <c r="AW270" s="15" t="s">
        <v>34</v>
      </c>
      <c r="AX270" s="15" t="s">
        <v>78</v>
      </c>
      <c r="AY270" s="279" t="s">
        <v>143</v>
      </c>
    </row>
    <row r="271" s="13" customFormat="1">
      <c r="A271" s="13"/>
      <c r="B271" s="234"/>
      <c r="C271" s="235"/>
      <c r="D271" s="236" t="s">
        <v>152</v>
      </c>
      <c r="E271" s="237" t="s">
        <v>1</v>
      </c>
      <c r="F271" s="238" t="s">
        <v>416</v>
      </c>
      <c r="G271" s="235"/>
      <c r="H271" s="239">
        <v>0.71399999999999997</v>
      </c>
      <c r="I271" s="240"/>
      <c r="J271" s="235"/>
      <c r="K271" s="235"/>
      <c r="L271" s="241"/>
      <c r="M271" s="242"/>
      <c r="N271" s="243"/>
      <c r="O271" s="243"/>
      <c r="P271" s="243"/>
      <c r="Q271" s="243"/>
      <c r="R271" s="243"/>
      <c r="S271" s="243"/>
      <c r="T271" s="24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5" t="s">
        <v>152</v>
      </c>
      <c r="AU271" s="245" t="s">
        <v>87</v>
      </c>
      <c r="AV271" s="13" t="s">
        <v>87</v>
      </c>
      <c r="AW271" s="13" t="s">
        <v>34</v>
      </c>
      <c r="AX271" s="13" t="s">
        <v>78</v>
      </c>
      <c r="AY271" s="245" t="s">
        <v>143</v>
      </c>
    </row>
    <row r="272" s="13" customFormat="1">
      <c r="A272" s="13"/>
      <c r="B272" s="234"/>
      <c r="C272" s="235"/>
      <c r="D272" s="236" t="s">
        <v>152</v>
      </c>
      <c r="E272" s="237" t="s">
        <v>1</v>
      </c>
      <c r="F272" s="238" t="s">
        <v>417</v>
      </c>
      <c r="G272" s="235"/>
      <c r="H272" s="239">
        <v>0.097000000000000003</v>
      </c>
      <c r="I272" s="240"/>
      <c r="J272" s="235"/>
      <c r="K272" s="235"/>
      <c r="L272" s="241"/>
      <c r="M272" s="242"/>
      <c r="N272" s="243"/>
      <c r="O272" s="243"/>
      <c r="P272" s="243"/>
      <c r="Q272" s="243"/>
      <c r="R272" s="243"/>
      <c r="S272" s="243"/>
      <c r="T272" s="24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5" t="s">
        <v>152</v>
      </c>
      <c r="AU272" s="245" t="s">
        <v>87</v>
      </c>
      <c r="AV272" s="13" t="s">
        <v>87</v>
      </c>
      <c r="AW272" s="13" t="s">
        <v>34</v>
      </c>
      <c r="AX272" s="13" t="s">
        <v>78</v>
      </c>
      <c r="AY272" s="245" t="s">
        <v>143</v>
      </c>
    </row>
    <row r="273" s="13" customFormat="1">
      <c r="A273" s="13"/>
      <c r="B273" s="234"/>
      <c r="C273" s="235"/>
      <c r="D273" s="236" t="s">
        <v>152</v>
      </c>
      <c r="E273" s="237" t="s">
        <v>1</v>
      </c>
      <c r="F273" s="238" t="s">
        <v>418</v>
      </c>
      <c r="G273" s="235"/>
      <c r="H273" s="239">
        <v>0.097000000000000003</v>
      </c>
      <c r="I273" s="240"/>
      <c r="J273" s="235"/>
      <c r="K273" s="235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152</v>
      </c>
      <c r="AU273" s="245" t="s">
        <v>87</v>
      </c>
      <c r="AV273" s="13" t="s">
        <v>87</v>
      </c>
      <c r="AW273" s="13" t="s">
        <v>34</v>
      </c>
      <c r="AX273" s="13" t="s">
        <v>78</v>
      </c>
      <c r="AY273" s="245" t="s">
        <v>143</v>
      </c>
    </row>
    <row r="274" s="15" customFormat="1">
      <c r="A274" s="15"/>
      <c r="B274" s="269"/>
      <c r="C274" s="270"/>
      <c r="D274" s="236" t="s">
        <v>152</v>
      </c>
      <c r="E274" s="271" t="s">
        <v>1</v>
      </c>
      <c r="F274" s="272" t="s">
        <v>404</v>
      </c>
      <c r="G274" s="270"/>
      <c r="H274" s="273">
        <v>0.90799999999999992</v>
      </c>
      <c r="I274" s="274"/>
      <c r="J274" s="270"/>
      <c r="K274" s="270"/>
      <c r="L274" s="275"/>
      <c r="M274" s="276"/>
      <c r="N274" s="277"/>
      <c r="O274" s="277"/>
      <c r="P274" s="277"/>
      <c r="Q274" s="277"/>
      <c r="R274" s="277"/>
      <c r="S274" s="277"/>
      <c r="T274" s="278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9" t="s">
        <v>152</v>
      </c>
      <c r="AU274" s="279" t="s">
        <v>87</v>
      </c>
      <c r="AV274" s="15" t="s">
        <v>162</v>
      </c>
      <c r="AW274" s="15" t="s">
        <v>34</v>
      </c>
      <c r="AX274" s="15" t="s">
        <v>78</v>
      </c>
      <c r="AY274" s="279" t="s">
        <v>143</v>
      </c>
    </row>
    <row r="275" s="13" customFormat="1">
      <c r="A275" s="13"/>
      <c r="B275" s="234"/>
      <c r="C275" s="235"/>
      <c r="D275" s="236" t="s">
        <v>152</v>
      </c>
      <c r="E275" s="237" t="s">
        <v>1</v>
      </c>
      <c r="F275" s="238" t="s">
        <v>419</v>
      </c>
      <c r="G275" s="235"/>
      <c r="H275" s="239">
        <v>0.35499999999999998</v>
      </c>
      <c r="I275" s="240"/>
      <c r="J275" s="235"/>
      <c r="K275" s="235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152</v>
      </c>
      <c r="AU275" s="245" t="s">
        <v>87</v>
      </c>
      <c r="AV275" s="13" t="s">
        <v>87</v>
      </c>
      <c r="AW275" s="13" t="s">
        <v>34</v>
      </c>
      <c r="AX275" s="13" t="s">
        <v>78</v>
      </c>
      <c r="AY275" s="245" t="s">
        <v>143</v>
      </c>
    </row>
    <row r="276" s="15" customFormat="1">
      <c r="A276" s="15"/>
      <c r="B276" s="269"/>
      <c r="C276" s="270"/>
      <c r="D276" s="236" t="s">
        <v>152</v>
      </c>
      <c r="E276" s="271" t="s">
        <v>1</v>
      </c>
      <c r="F276" s="272" t="s">
        <v>404</v>
      </c>
      <c r="G276" s="270"/>
      <c r="H276" s="273">
        <v>0.35499999999999998</v>
      </c>
      <c r="I276" s="274"/>
      <c r="J276" s="270"/>
      <c r="K276" s="270"/>
      <c r="L276" s="275"/>
      <c r="M276" s="276"/>
      <c r="N276" s="277"/>
      <c r="O276" s="277"/>
      <c r="P276" s="277"/>
      <c r="Q276" s="277"/>
      <c r="R276" s="277"/>
      <c r="S276" s="277"/>
      <c r="T276" s="278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9" t="s">
        <v>152</v>
      </c>
      <c r="AU276" s="279" t="s">
        <v>87</v>
      </c>
      <c r="AV276" s="15" t="s">
        <v>162</v>
      </c>
      <c r="AW276" s="15" t="s">
        <v>34</v>
      </c>
      <c r="AX276" s="15" t="s">
        <v>78</v>
      </c>
      <c r="AY276" s="279" t="s">
        <v>143</v>
      </c>
    </row>
    <row r="277" s="14" customFormat="1">
      <c r="A277" s="14"/>
      <c r="B277" s="246"/>
      <c r="C277" s="247"/>
      <c r="D277" s="236" t="s">
        <v>152</v>
      </c>
      <c r="E277" s="248" t="s">
        <v>1</v>
      </c>
      <c r="F277" s="249" t="s">
        <v>155</v>
      </c>
      <c r="G277" s="247"/>
      <c r="H277" s="250">
        <v>7.6479999999999997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6" t="s">
        <v>152</v>
      </c>
      <c r="AU277" s="256" t="s">
        <v>87</v>
      </c>
      <c r="AV277" s="14" t="s">
        <v>150</v>
      </c>
      <c r="AW277" s="14" t="s">
        <v>34</v>
      </c>
      <c r="AX277" s="14" t="s">
        <v>21</v>
      </c>
      <c r="AY277" s="256" t="s">
        <v>143</v>
      </c>
    </row>
    <row r="278" s="2" customFormat="1" ht="24.15" customHeight="1">
      <c r="A278" s="39"/>
      <c r="B278" s="40"/>
      <c r="C278" s="220" t="s">
        <v>420</v>
      </c>
      <c r="D278" s="220" t="s">
        <v>146</v>
      </c>
      <c r="E278" s="221" t="s">
        <v>421</v>
      </c>
      <c r="F278" s="222" t="s">
        <v>422</v>
      </c>
      <c r="G278" s="223" t="s">
        <v>149</v>
      </c>
      <c r="H278" s="224">
        <v>51.200000000000003</v>
      </c>
      <c r="I278" s="225"/>
      <c r="J278" s="226">
        <f>ROUND(I278*H278,1)</f>
        <v>0</v>
      </c>
      <c r="K278" s="227"/>
      <c r="L278" s="45"/>
      <c r="M278" s="228" t="s">
        <v>1</v>
      </c>
      <c r="N278" s="229" t="s">
        <v>43</v>
      </c>
      <c r="O278" s="92"/>
      <c r="P278" s="230">
        <f>O278*H278</f>
        <v>0</v>
      </c>
      <c r="Q278" s="230">
        <v>0</v>
      </c>
      <c r="R278" s="230">
        <f>Q278*H278</f>
        <v>0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219</v>
      </c>
      <c r="AT278" s="232" t="s">
        <v>146</v>
      </c>
      <c r="AU278" s="232" t="s">
        <v>87</v>
      </c>
      <c r="AY278" s="18" t="s">
        <v>143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8" t="s">
        <v>21</v>
      </c>
      <c r="BK278" s="233">
        <f>ROUND(I278*H278,1)</f>
        <v>0</v>
      </c>
      <c r="BL278" s="18" t="s">
        <v>219</v>
      </c>
      <c r="BM278" s="232" t="s">
        <v>423</v>
      </c>
    </row>
    <row r="279" s="13" customFormat="1">
      <c r="A279" s="13"/>
      <c r="B279" s="234"/>
      <c r="C279" s="235"/>
      <c r="D279" s="236" t="s">
        <v>152</v>
      </c>
      <c r="E279" s="237" t="s">
        <v>1</v>
      </c>
      <c r="F279" s="238" t="s">
        <v>424</v>
      </c>
      <c r="G279" s="235"/>
      <c r="H279" s="239">
        <v>51.200000000000003</v>
      </c>
      <c r="I279" s="240"/>
      <c r="J279" s="235"/>
      <c r="K279" s="235"/>
      <c r="L279" s="241"/>
      <c r="M279" s="242"/>
      <c r="N279" s="243"/>
      <c r="O279" s="243"/>
      <c r="P279" s="243"/>
      <c r="Q279" s="243"/>
      <c r="R279" s="243"/>
      <c r="S279" s="243"/>
      <c r="T279" s="24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5" t="s">
        <v>152</v>
      </c>
      <c r="AU279" s="245" t="s">
        <v>87</v>
      </c>
      <c r="AV279" s="13" t="s">
        <v>87</v>
      </c>
      <c r="AW279" s="13" t="s">
        <v>34</v>
      </c>
      <c r="AX279" s="13" t="s">
        <v>78</v>
      </c>
      <c r="AY279" s="245" t="s">
        <v>143</v>
      </c>
    </row>
    <row r="280" s="14" customFormat="1">
      <c r="A280" s="14"/>
      <c r="B280" s="246"/>
      <c r="C280" s="247"/>
      <c r="D280" s="236" t="s">
        <v>152</v>
      </c>
      <c r="E280" s="248" t="s">
        <v>1</v>
      </c>
      <c r="F280" s="249" t="s">
        <v>155</v>
      </c>
      <c r="G280" s="247"/>
      <c r="H280" s="250">
        <v>51.200000000000003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6" t="s">
        <v>152</v>
      </c>
      <c r="AU280" s="256" t="s">
        <v>87</v>
      </c>
      <c r="AV280" s="14" t="s">
        <v>150</v>
      </c>
      <c r="AW280" s="14" t="s">
        <v>34</v>
      </c>
      <c r="AX280" s="14" t="s">
        <v>21</v>
      </c>
      <c r="AY280" s="256" t="s">
        <v>143</v>
      </c>
    </row>
    <row r="281" s="2" customFormat="1" ht="16.5" customHeight="1">
      <c r="A281" s="39"/>
      <c r="B281" s="40"/>
      <c r="C281" s="257" t="s">
        <v>425</v>
      </c>
      <c r="D281" s="257" t="s">
        <v>247</v>
      </c>
      <c r="E281" s="258" t="s">
        <v>426</v>
      </c>
      <c r="F281" s="259" t="s">
        <v>427</v>
      </c>
      <c r="G281" s="260" t="s">
        <v>398</v>
      </c>
      <c r="H281" s="261">
        <v>0.33800000000000002</v>
      </c>
      <c r="I281" s="262"/>
      <c r="J281" s="263">
        <f>ROUND(I281*H281,1)</f>
        <v>0</v>
      </c>
      <c r="K281" s="264"/>
      <c r="L281" s="265"/>
      <c r="M281" s="266" t="s">
        <v>1</v>
      </c>
      <c r="N281" s="267" t="s">
        <v>43</v>
      </c>
      <c r="O281" s="92"/>
      <c r="P281" s="230">
        <f>O281*H281</f>
        <v>0</v>
      </c>
      <c r="Q281" s="230">
        <v>0.55000000000000004</v>
      </c>
      <c r="R281" s="230">
        <f>Q281*H281</f>
        <v>0.18590000000000004</v>
      </c>
      <c r="S281" s="230">
        <v>0</v>
      </c>
      <c r="T281" s="23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2" t="s">
        <v>250</v>
      </c>
      <c r="AT281" s="232" t="s">
        <v>247</v>
      </c>
      <c r="AU281" s="232" t="s">
        <v>87</v>
      </c>
      <c r="AY281" s="18" t="s">
        <v>143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8" t="s">
        <v>21</v>
      </c>
      <c r="BK281" s="233">
        <f>ROUND(I281*H281,1)</f>
        <v>0</v>
      </c>
      <c r="BL281" s="18" t="s">
        <v>219</v>
      </c>
      <c r="BM281" s="232" t="s">
        <v>428</v>
      </c>
    </row>
    <row r="282" s="16" customFormat="1">
      <c r="A282" s="16"/>
      <c r="B282" s="280"/>
      <c r="C282" s="281"/>
      <c r="D282" s="236" t="s">
        <v>152</v>
      </c>
      <c r="E282" s="282" t="s">
        <v>1</v>
      </c>
      <c r="F282" s="283" t="s">
        <v>429</v>
      </c>
      <c r="G282" s="281"/>
      <c r="H282" s="282" t="s">
        <v>1</v>
      </c>
      <c r="I282" s="284"/>
      <c r="J282" s="281"/>
      <c r="K282" s="281"/>
      <c r="L282" s="285"/>
      <c r="M282" s="286"/>
      <c r="N282" s="287"/>
      <c r="O282" s="287"/>
      <c r="P282" s="287"/>
      <c r="Q282" s="287"/>
      <c r="R282" s="287"/>
      <c r="S282" s="287"/>
      <c r="T282" s="288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89" t="s">
        <v>152</v>
      </c>
      <c r="AU282" s="289" t="s">
        <v>87</v>
      </c>
      <c r="AV282" s="16" t="s">
        <v>21</v>
      </c>
      <c r="AW282" s="16" t="s">
        <v>34</v>
      </c>
      <c r="AX282" s="16" t="s">
        <v>78</v>
      </c>
      <c r="AY282" s="289" t="s">
        <v>143</v>
      </c>
    </row>
    <row r="283" s="13" customFormat="1">
      <c r="A283" s="13"/>
      <c r="B283" s="234"/>
      <c r="C283" s="235"/>
      <c r="D283" s="236" t="s">
        <v>152</v>
      </c>
      <c r="E283" s="237" t="s">
        <v>1</v>
      </c>
      <c r="F283" s="238" t="s">
        <v>415</v>
      </c>
      <c r="G283" s="235"/>
      <c r="H283" s="239">
        <v>0.33800000000000002</v>
      </c>
      <c r="I283" s="240"/>
      <c r="J283" s="235"/>
      <c r="K283" s="235"/>
      <c r="L283" s="241"/>
      <c r="M283" s="242"/>
      <c r="N283" s="243"/>
      <c r="O283" s="243"/>
      <c r="P283" s="243"/>
      <c r="Q283" s="243"/>
      <c r="R283" s="243"/>
      <c r="S283" s="243"/>
      <c r="T283" s="24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5" t="s">
        <v>152</v>
      </c>
      <c r="AU283" s="245" t="s">
        <v>87</v>
      </c>
      <c r="AV283" s="13" t="s">
        <v>87</v>
      </c>
      <c r="AW283" s="13" t="s">
        <v>34</v>
      </c>
      <c r="AX283" s="13" t="s">
        <v>78</v>
      </c>
      <c r="AY283" s="245" t="s">
        <v>143</v>
      </c>
    </row>
    <row r="284" s="14" customFormat="1">
      <c r="A284" s="14"/>
      <c r="B284" s="246"/>
      <c r="C284" s="247"/>
      <c r="D284" s="236" t="s">
        <v>152</v>
      </c>
      <c r="E284" s="248" t="s">
        <v>1</v>
      </c>
      <c r="F284" s="249" t="s">
        <v>155</v>
      </c>
      <c r="G284" s="247"/>
      <c r="H284" s="250">
        <v>0.33800000000000002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6" t="s">
        <v>152</v>
      </c>
      <c r="AU284" s="256" t="s">
        <v>87</v>
      </c>
      <c r="AV284" s="14" t="s">
        <v>150</v>
      </c>
      <c r="AW284" s="14" t="s">
        <v>34</v>
      </c>
      <c r="AX284" s="14" t="s">
        <v>21</v>
      </c>
      <c r="AY284" s="256" t="s">
        <v>143</v>
      </c>
    </row>
    <row r="285" s="2" customFormat="1" ht="21.75" customHeight="1">
      <c r="A285" s="39"/>
      <c r="B285" s="40"/>
      <c r="C285" s="220" t="s">
        <v>430</v>
      </c>
      <c r="D285" s="220" t="s">
        <v>146</v>
      </c>
      <c r="E285" s="221" t="s">
        <v>431</v>
      </c>
      <c r="F285" s="222" t="s">
        <v>432</v>
      </c>
      <c r="G285" s="223" t="s">
        <v>184</v>
      </c>
      <c r="H285" s="224">
        <v>57.200000000000003</v>
      </c>
      <c r="I285" s="225"/>
      <c r="J285" s="226">
        <f>ROUND(I285*H285,1)</f>
        <v>0</v>
      </c>
      <c r="K285" s="227"/>
      <c r="L285" s="45"/>
      <c r="M285" s="228" t="s">
        <v>1</v>
      </c>
      <c r="N285" s="229" t="s">
        <v>43</v>
      </c>
      <c r="O285" s="92"/>
      <c r="P285" s="230">
        <f>O285*H285</f>
        <v>0</v>
      </c>
      <c r="Q285" s="230">
        <v>0.0026900000000000001</v>
      </c>
      <c r="R285" s="230">
        <f>Q285*H285</f>
        <v>0.15386800000000001</v>
      </c>
      <c r="S285" s="230">
        <v>0</v>
      </c>
      <c r="T285" s="231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2" t="s">
        <v>219</v>
      </c>
      <c r="AT285" s="232" t="s">
        <v>146</v>
      </c>
      <c r="AU285" s="232" t="s">
        <v>87</v>
      </c>
      <c r="AY285" s="18" t="s">
        <v>143</v>
      </c>
      <c r="BE285" s="233">
        <f>IF(N285="základní",J285,0)</f>
        <v>0</v>
      </c>
      <c r="BF285" s="233">
        <f>IF(N285="snížená",J285,0)</f>
        <v>0</v>
      </c>
      <c r="BG285" s="233">
        <f>IF(N285="zákl. přenesená",J285,0)</f>
        <v>0</v>
      </c>
      <c r="BH285" s="233">
        <f>IF(N285="sníž. přenesená",J285,0)</f>
        <v>0</v>
      </c>
      <c r="BI285" s="233">
        <f>IF(N285="nulová",J285,0)</f>
        <v>0</v>
      </c>
      <c r="BJ285" s="18" t="s">
        <v>21</v>
      </c>
      <c r="BK285" s="233">
        <f>ROUND(I285*H285,1)</f>
        <v>0</v>
      </c>
      <c r="BL285" s="18" t="s">
        <v>219</v>
      </c>
      <c r="BM285" s="232" t="s">
        <v>433</v>
      </c>
    </row>
    <row r="286" s="13" customFormat="1">
      <c r="A286" s="13"/>
      <c r="B286" s="234"/>
      <c r="C286" s="235"/>
      <c r="D286" s="236" t="s">
        <v>152</v>
      </c>
      <c r="E286" s="237" t="s">
        <v>1</v>
      </c>
      <c r="F286" s="238" t="s">
        <v>434</v>
      </c>
      <c r="G286" s="235"/>
      <c r="H286" s="239">
        <v>57.200000000000003</v>
      </c>
      <c r="I286" s="240"/>
      <c r="J286" s="235"/>
      <c r="K286" s="235"/>
      <c r="L286" s="241"/>
      <c r="M286" s="242"/>
      <c r="N286" s="243"/>
      <c r="O286" s="243"/>
      <c r="P286" s="243"/>
      <c r="Q286" s="243"/>
      <c r="R286" s="243"/>
      <c r="S286" s="243"/>
      <c r="T286" s="24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5" t="s">
        <v>152</v>
      </c>
      <c r="AU286" s="245" t="s">
        <v>87</v>
      </c>
      <c r="AV286" s="13" t="s">
        <v>87</v>
      </c>
      <c r="AW286" s="13" t="s">
        <v>34</v>
      </c>
      <c r="AX286" s="13" t="s">
        <v>78</v>
      </c>
      <c r="AY286" s="245" t="s">
        <v>143</v>
      </c>
    </row>
    <row r="287" s="14" customFormat="1">
      <c r="A287" s="14"/>
      <c r="B287" s="246"/>
      <c r="C287" s="247"/>
      <c r="D287" s="236" t="s">
        <v>152</v>
      </c>
      <c r="E287" s="248" t="s">
        <v>1</v>
      </c>
      <c r="F287" s="249" t="s">
        <v>155</v>
      </c>
      <c r="G287" s="247"/>
      <c r="H287" s="250">
        <v>57.200000000000003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6" t="s">
        <v>152</v>
      </c>
      <c r="AU287" s="256" t="s">
        <v>87</v>
      </c>
      <c r="AV287" s="14" t="s">
        <v>150</v>
      </c>
      <c r="AW287" s="14" t="s">
        <v>34</v>
      </c>
      <c r="AX287" s="14" t="s">
        <v>21</v>
      </c>
      <c r="AY287" s="256" t="s">
        <v>143</v>
      </c>
    </row>
    <row r="288" s="2" customFormat="1" ht="24.15" customHeight="1">
      <c r="A288" s="39"/>
      <c r="B288" s="40"/>
      <c r="C288" s="220" t="s">
        <v>435</v>
      </c>
      <c r="D288" s="220" t="s">
        <v>146</v>
      </c>
      <c r="E288" s="221" t="s">
        <v>436</v>
      </c>
      <c r="F288" s="222" t="s">
        <v>437</v>
      </c>
      <c r="G288" s="223" t="s">
        <v>184</v>
      </c>
      <c r="H288" s="224">
        <v>140</v>
      </c>
      <c r="I288" s="225"/>
      <c r="J288" s="226">
        <f>ROUND(I288*H288,1)</f>
        <v>0</v>
      </c>
      <c r="K288" s="227"/>
      <c r="L288" s="45"/>
      <c r="M288" s="228" t="s">
        <v>1</v>
      </c>
      <c r="N288" s="229" t="s">
        <v>43</v>
      </c>
      <c r="O288" s="92"/>
      <c r="P288" s="230">
        <f>O288*H288</f>
        <v>0</v>
      </c>
      <c r="Q288" s="230">
        <v>0</v>
      </c>
      <c r="R288" s="230">
        <f>Q288*H288</f>
        <v>0</v>
      </c>
      <c r="S288" s="230">
        <v>0.01584</v>
      </c>
      <c r="T288" s="231">
        <f>S288*H288</f>
        <v>2.2176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219</v>
      </c>
      <c r="AT288" s="232" t="s">
        <v>146</v>
      </c>
      <c r="AU288" s="232" t="s">
        <v>87</v>
      </c>
      <c r="AY288" s="18" t="s">
        <v>143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21</v>
      </c>
      <c r="BK288" s="233">
        <f>ROUND(I288*H288,1)</f>
        <v>0</v>
      </c>
      <c r="BL288" s="18" t="s">
        <v>219</v>
      </c>
      <c r="BM288" s="232" t="s">
        <v>438</v>
      </c>
    </row>
    <row r="289" s="13" customFormat="1">
      <c r="A289" s="13"/>
      <c r="B289" s="234"/>
      <c r="C289" s="235"/>
      <c r="D289" s="236" t="s">
        <v>152</v>
      </c>
      <c r="E289" s="237" t="s">
        <v>1</v>
      </c>
      <c r="F289" s="238" t="s">
        <v>439</v>
      </c>
      <c r="G289" s="235"/>
      <c r="H289" s="239">
        <v>70</v>
      </c>
      <c r="I289" s="240"/>
      <c r="J289" s="235"/>
      <c r="K289" s="235"/>
      <c r="L289" s="241"/>
      <c r="M289" s="242"/>
      <c r="N289" s="243"/>
      <c r="O289" s="243"/>
      <c r="P289" s="243"/>
      <c r="Q289" s="243"/>
      <c r="R289" s="243"/>
      <c r="S289" s="243"/>
      <c r="T289" s="24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152</v>
      </c>
      <c r="AU289" s="245" t="s">
        <v>87</v>
      </c>
      <c r="AV289" s="13" t="s">
        <v>87</v>
      </c>
      <c r="AW289" s="13" t="s">
        <v>34</v>
      </c>
      <c r="AX289" s="13" t="s">
        <v>78</v>
      </c>
      <c r="AY289" s="245" t="s">
        <v>143</v>
      </c>
    </row>
    <row r="290" s="13" customFormat="1">
      <c r="A290" s="13"/>
      <c r="B290" s="234"/>
      <c r="C290" s="235"/>
      <c r="D290" s="236" t="s">
        <v>152</v>
      </c>
      <c r="E290" s="237" t="s">
        <v>1</v>
      </c>
      <c r="F290" s="238" t="s">
        <v>440</v>
      </c>
      <c r="G290" s="235"/>
      <c r="H290" s="239">
        <v>70</v>
      </c>
      <c r="I290" s="240"/>
      <c r="J290" s="235"/>
      <c r="K290" s="235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152</v>
      </c>
      <c r="AU290" s="245" t="s">
        <v>87</v>
      </c>
      <c r="AV290" s="13" t="s">
        <v>87</v>
      </c>
      <c r="AW290" s="13" t="s">
        <v>34</v>
      </c>
      <c r="AX290" s="13" t="s">
        <v>78</v>
      </c>
      <c r="AY290" s="245" t="s">
        <v>143</v>
      </c>
    </row>
    <row r="291" s="14" customFormat="1">
      <c r="A291" s="14"/>
      <c r="B291" s="246"/>
      <c r="C291" s="247"/>
      <c r="D291" s="236" t="s">
        <v>152</v>
      </c>
      <c r="E291" s="248" t="s">
        <v>1</v>
      </c>
      <c r="F291" s="249" t="s">
        <v>155</v>
      </c>
      <c r="G291" s="247"/>
      <c r="H291" s="250">
        <v>140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6" t="s">
        <v>152</v>
      </c>
      <c r="AU291" s="256" t="s">
        <v>87</v>
      </c>
      <c r="AV291" s="14" t="s">
        <v>150</v>
      </c>
      <c r="AW291" s="14" t="s">
        <v>34</v>
      </c>
      <c r="AX291" s="14" t="s">
        <v>21</v>
      </c>
      <c r="AY291" s="256" t="s">
        <v>143</v>
      </c>
    </row>
    <row r="292" s="2" customFormat="1" ht="24.15" customHeight="1">
      <c r="A292" s="39"/>
      <c r="B292" s="40"/>
      <c r="C292" s="220" t="s">
        <v>441</v>
      </c>
      <c r="D292" s="220" t="s">
        <v>146</v>
      </c>
      <c r="E292" s="221" t="s">
        <v>442</v>
      </c>
      <c r="F292" s="222" t="s">
        <v>443</v>
      </c>
      <c r="G292" s="223" t="s">
        <v>184</v>
      </c>
      <c r="H292" s="224">
        <v>148.5</v>
      </c>
      <c r="I292" s="225"/>
      <c r="J292" s="226">
        <f>ROUND(I292*H292,1)</f>
        <v>0</v>
      </c>
      <c r="K292" s="227"/>
      <c r="L292" s="45"/>
      <c r="M292" s="228" t="s">
        <v>1</v>
      </c>
      <c r="N292" s="229" t="s">
        <v>43</v>
      </c>
      <c r="O292" s="92"/>
      <c r="P292" s="230">
        <f>O292*H292</f>
        <v>0</v>
      </c>
      <c r="Q292" s="230">
        <v>0.0073200000000000001</v>
      </c>
      <c r="R292" s="230">
        <f>Q292*H292</f>
        <v>1.0870200000000001</v>
      </c>
      <c r="S292" s="230">
        <v>0</v>
      </c>
      <c r="T292" s="23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2" t="s">
        <v>219</v>
      </c>
      <c r="AT292" s="232" t="s">
        <v>146</v>
      </c>
      <c r="AU292" s="232" t="s">
        <v>87</v>
      </c>
      <c r="AY292" s="18" t="s">
        <v>143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8" t="s">
        <v>21</v>
      </c>
      <c r="BK292" s="233">
        <f>ROUND(I292*H292,1)</f>
        <v>0</v>
      </c>
      <c r="BL292" s="18" t="s">
        <v>219</v>
      </c>
      <c r="BM292" s="232" t="s">
        <v>444</v>
      </c>
    </row>
    <row r="293" s="13" customFormat="1">
      <c r="A293" s="13"/>
      <c r="B293" s="234"/>
      <c r="C293" s="235"/>
      <c r="D293" s="236" t="s">
        <v>152</v>
      </c>
      <c r="E293" s="237" t="s">
        <v>1</v>
      </c>
      <c r="F293" s="238" t="s">
        <v>445</v>
      </c>
      <c r="G293" s="235"/>
      <c r="H293" s="239">
        <v>57.399999999999999</v>
      </c>
      <c r="I293" s="240"/>
      <c r="J293" s="235"/>
      <c r="K293" s="235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152</v>
      </c>
      <c r="AU293" s="245" t="s">
        <v>87</v>
      </c>
      <c r="AV293" s="13" t="s">
        <v>87</v>
      </c>
      <c r="AW293" s="13" t="s">
        <v>34</v>
      </c>
      <c r="AX293" s="13" t="s">
        <v>78</v>
      </c>
      <c r="AY293" s="245" t="s">
        <v>143</v>
      </c>
    </row>
    <row r="294" s="13" customFormat="1">
      <c r="A294" s="13"/>
      <c r="B294" s="234"/>
      <c r="C294" s="235"/>
      <c r="D294" s="236" t="s">
        <v>152</v>
      </c>
      <c r="E294" s="237" t="s">
        <v>1</v>
      </c>
      <c r="F294" s="238" t="s">
        <v>446</v>
      </c>
      <c r="G294" s="235"/>
      <c r="H294" s="239">
        <v>60.899999999999999</v>
      </c>
      <c r="I294" s="240"/>
      <c r="J294" s="235"/>
      <c r="K294" s="235"/>
      <c r="L294" s="241"/>
      <c r="M294" s="242"/>
      <c r="N294" s="243"/>
      <c r="O294" s="243"/>
      <c r="P294" s="243"/>
      <c r="Q294" s="243"/>
      <c r="R294" s="243"/>
      <c r="S294" s="243"/>
      <c r="T294" s="24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152</v>
      </c>
      <c r="AU294" s="245" t="s">
        <v>87</v>
      </c>
      <c r="AV294" s="13" t="s">
        <v>87</v>
      </c>
      <c r="AW294" s="13" t="s">
        <v>34</v>
      </c>
      <c r="AX294" s="13" t="s">
        <v>78</v>
      </c>
      <c r="AY294" s="245" t="s">
        <v>143</v>
      </c>
    </row>
    <row r="295" s="13" customFormat="1">
      <c r="A295" s="13"/>
      <c r="B295" s="234"/>
      <c r="C295" s="235"/>
      <c r="D295" s="236" t="s">
        <v>152</v>
      </c>
      <c r="E295" s="237" t="s">
        <v>1</v>
      </c>
      <c r="F295" s="238" t="s">
        <v>447</v>
      </c>
      <c r="G295" s="235"/>
      <c r="H295" s="239">
        <v>11</v>
      </c>
      <c r="I295" s="240"/>
      <c r="J295" s="235"/>
      <c r="K295" s="235"/>
      <c r="L295" s="241"/>
      <c r="M295" s="242"/>
      <c r="N295" s="243"/>
      <c r="O295" s="243"/>
      <c r="P295" s="243"/>
      <c r="Q295" s="243"/>
      <c r="R295" s="243"/>
      <c r="S295" s="243"/>
      <c r="T295" s="24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152</v>
      </c>
      <c r="AU295" s="245" t="s">
        <v>87</v>
      </c>
      <c r="AV295" s="13" t="s">
        <v>87</v>
      </c>
      <c r="AW295" s="13" t="s">
        <v>34</v>
      </c>
      <c r="AX295" s="13" t="s">
        <v>78</v>
      </c>
      <c r="AY295" s="245" t="s">
        <v>143</v>
      </c>
    </row>
    <row r="296" s="13" customFormat="1">
      <c r="A296" s="13"/>
      <c r="B296" s="234"/>
      <c r="C296" s="235"/>
      <c r="D296" s="236" t="s">
        <v>152</v>
      </c>
      <c r="E296" s="237" t="s">
        <v>1</v>
      </c>
      <c r="F296" s="238" t="s">
        <v>448</v>
      </c>
      <c r="G296" s="235"/>
      <c r="H296" s="239">
        <v>19.199999999999999</v>
      </c>
      <c r="I296" s="240"/>
      <c r="J296" s="235"/>
      <c r="K296" s="235"/>
      <c r="L296" s="241"/>
      <c r="M296" s="242"/>
      <c r="N296" s="243"/>
      <c r="O296" s="243"/>
      <c r="P296" s="243"/>
      <c r="Q296" s="243"/>
      <c r="R296" s="243"/>
      <c r="S296" s="243"/>
      <c r="T296" s="24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5" t="s">
        <v>152</v>
      </c>
      <c r="AU296" s="245" t="s">
        <v>87</v>
      </c>
      <c r="AV296" s="13" t="s">
        <v>87</v>
      </c>
      <c r="AW296" s="13" t="s">
        <v>34</v>
      </c>
      <c r="AX296" s="13" t="s">
        <v>78</v>
      </c>
      <c r="AY296" s="245" t="s">
        <v>143</v>
      </c>
    </row>
    <row r="297" s="14" customFormat="1">
      <c r="A297" s="14"/>
      <c r="B297" s="246"/>
      <c r="C297" s="247"/>
      <c r="D297" s="236" t="s">
        <v>152</v>
      </c>
      <c r="E297" s="248" t="s">
        <v>1</v>
      </c>
      <c r="F297" s="249" t="s">
        <v>155</v>
      </c>
      <c r="G297" s="247"/>
      <c r="H297" s="250">
        <v>148.5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6" t="s">
        <v>152</v>
      </c>
      <c r="AU297" s="256" t="s">
        <v>87</v>
      </c>
      <c r="AV297" s="14" t="s">
        <v>150</v>
      </c>
      <c r="AW297" s="14" t="s">
        <v>34</v>
      </c>
      <c r="AX297" s="14" t="s">
        <v>21</v>
      </c>
      <c r="AY297" s="256" t="s">
        <v>143</v>
      </c>
    </row>
    <row r="298" s="2" customFormat="1" ht="24.15" customHeight="1">
      <c r="A298" s="39"/>
      <c r="B298" s="40"/>
      <c r="C298" s="220" t="s">
        <v>449</v>
      </c>
      <c r="D298" s="220" t="s">
        <v>146</v>
      </c>
      <c r="E298" s="221" t="s">
        <v>450</v>
      </c>
      <c r="F298" s="222" t="s">
        <v>451</v>
      </c>
      <c r="G298" s="223" t="s">
        <v>184</v>
      </c>
      <c r="H298" s="224">
        <v>137.90000000000001</v>
      </c>
      <c r="I298" s="225"/>
      <c r="J298" s="226">
        <f>ROUND(I298*H298,1)</f>
        <v>0</v>
      </c>
      <c r="K298" s="227"/>
      <c r="L298" s="45"/>
      <c r="M298" s="228" t="s">
        <v>1</v>
      </c>
      <c r="N298" s="229" t="s">
        <v>43</v>
      </c>
      <c r="O298" s="92"/>
      <c r="P298" s="230">
        <f>O298*H298</f>
        <v>0</v>
      </c>
      <c r="Q298" s="230">
        <v>0.01363</v>
      </c>
      <c r="R298" s="230">
        <f>Q298*H298</f>
        <v>1.8795770000000001</v>
      </c>
      <c r="S298" s="230">
        <v>0</v>
      </c>
      <c r="T298" s="23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2" t="s">
        <v>219</v>
      </c>
      <c r="AT298" s="232" t="s">
        <v>146</v>
      </c>
      <c r="AU298" s="232" t="s">
        <v>87</v>
      </c>
      <c r="AY298" s="18" t="s">
        <v>143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18" t="s">
        <v>21</v>
      </c>
      <c r="BK298" s="233">
        <f>ROUND(I298*H298,1)</f>
        <v>0</v>
      </c>
      <c r="BL298" s="18" t="s">
        <v>219</v>
      </c>
      <c r="BM298" s="232" t="s">
        <v>452</v>
      </c>
    </row>
    <row r="299" s="13" customFormat="1">
      <c r="A299" s="13"/>
      <c r="B299" s="234"/>
      <c r="C299" s="235"/>
      <c r="D299" s="236" t="s">
        <v>152</v>
      </c>
      <c r="E299" s="237" t="s">
        <v>1</v>
      </c>
      <c r="F299" s="238" t="s">
        <v>453</v>
      </c>
      <c r="G299" s="235"/>
      <c r="H299" s="239">
        <v>57.399999999999999</v>
      </c>
      <c r="I299" s="240"/>
      <c r="J299" s="235"/>
      <c r="K299" s="235"/>
      <c r="L299" s="241"/>
      <c r="M299" s="242"/>
      <c r="N299" s="243"/>
      <c r="O299" s="243"/>
      <c r="P299" s="243"/>
      <c r="Q299" s="243"/>
      <c r="R299" s="243"/>
      <c r="S299" s="243"/>
      <c r="T299" s="24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5" t="s">
        <v>152</v>
      </c>
      <c r="AU299" s="245" t="s">
        <v>87</v>
      </c>
      <c r="AV299" s="13" t="s">
        <v>87</v>
      </c>
      <c r="AW299" s="13" t="s">
        <v>34</v>
      </c>
      <c r="AX299" s="13" t="s">
        <v>78</v>
      </c>
      <c r="AY299" s="245" t="s">
        <v>143</v>
      </c>
    </row>
    <row r="300" s="13" customFormat="1">
      <c r="A300" s="13"/>
      <c r="B300" s="234"/>
      <c r="C300" s="235"/>
      <c r="D300" s="236" t="s">
        <v>152</v>
      </c>
      <c r="E300" s="237" t="s">
        <v>1</v>
      </c>
      <c r="F300" s="238" t="s">
        <v>454</v>
      </c>
      <c r="G300" s="235"/>
      <c r="H300" s="239">
        <v>60.899999999999999</v>
      </c>
      <c r="I300" s="240"/>
      <c r="J300" s="235"/>
      <c r="K300" s="235"/>
      <c r="L300" s="241"/>
      <c r="M300" s="242"/>
      <c r="N300" s="243"/>
      <c r="O300" s="243"/>
      <c r="P300" s="243"/>
      <c r="Q300" s="243"/>
      <c r="R300" s="243"/>
      <c r="S300" s="243"/>
      <c r="T300" s="24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5" t="s">
        <v>152</v>
      </c>
      <c r="AU300" s="245" t="s">
        <v>87</v>
      </c>
      <c r="AV300" s="13" t="s">
        <v>87</v>
      </c>
      <c r="AW300" s="13" t="s">
        <v>34</v>
      </c>
      <c r="AX300" s="13" t="s">
        <v>78</v>
      </c>
      <c r="AY300" s="245" t="s">
        <v>143</v>
      </c>
    </row>
    <row r="301" s="13" customFormat="1">
      <c r="A301" s="13"/>
      <c r="B301" s="234"/>
      <c r="C301" s="235"/>
      <c r="D301" s="236" t="s">
        <v>152</v>
      </c>
      <c r="E301" s="237" t="s">
        <v>1</v>
      </c>
      <c r="F301" s="238" t="s">
        <v>455</v>
      </c>
      <c r="G301" s="235"/>
      <c r="H301" s="239">
        <v>19.600000000000001</v>
      </c>
      <c r="I301" s="240"/>
      <c r="J301" s="235"/>
      <c r="K301" s="235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152</v>
      </c>
      <c r="AU301" s="245" t="s">
        <v>87</v>
      </c>
      <c r="AV301" s="13" t="s">
        <v>87</v>
      </c>
      <c r="AW301" s="13" t="s">
        <v>34</v>
      </c>
      <c r="AX301" s="13" t="s">
        <v>78</v>
      </c>
      <c r="AY301" s="245" t="s">
        <v>143</v>
      </c>
    </row>
    <row r="302" s="14" customFormat="1">
      <c r="A302" s="14"/>
      <c r="B302" s="246"/>
      <c r="C302" s="247"/>
      <c r="D302" s="236" t="s">
        <v>152</v>
      </c>
      <c r="E302" s="248" t="s">
        <v>1</v>
      </c>
      <c r="F302" s="249" t="s">
        <v>155</v>
      </c>
      <c r="G302" s="247"/>
      <c r="H302" s="250">
        <v>137.90000000000001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6" t="s">
        <v>152</v>
      </c>
      <c r="AU302" s="256" t="s">
        <v>87</v>
      </c>
      <c r="AV302" s="14" t="s">
        <v>150</v>
      </c>
      <c r="AW302" s="14" t="s">
        <v>34</v>
      </c>
      <c r="AX302" s="14" t="s">
        <v>21</v>
      </c>
      <c r="AY302" s="256" t="s">
        <v>143</v>
      </c>
    </row>
    <row r="303" s="2" customFormat="1" ht="24.15" customHeight="1">
      <c r="A303" s="39"/>
      <c r="B303" s="40"/>
      <c r="C303" s="220" t="s">
        <v>456</v>
      </c>
      <c r="D303" s="220" t="s">
        <v>146</v>
      </c>
      <c r="E303" s="221" t="s">
        <v>457</v>
      </c>
      <c r="F303" s="222" t="s">
        <v>458</v>
      </c>
      <c r="G303" s="223" t="s">
        <v>184</v>
      </c>
      <c r="H303" s="224">
        <v>65.700000000000003</v>
      </c>
      <c r="I303" s="225"/>
      <c r="J303" s="226">
        <f>ROUND(I303*H303,1)</f>
        <v>0</v>
      </c>
      <c r="K303" s="227"/>
      <c r="L303" s="45"/>
      <c r="M303" s="228" t="s">
        <v>1</v>
      </c>
      <c r="N303" s="229" t="s">
        <v>43</v>
      </c>
      <c r="O303" s="92"/>
      <c r="P303" s="230">
        <f>O303*H303</f>
        <v>0</v>
      </c>
      <c r="Q303" s="230">
        <v>0.017520000000000001</v>
      </c>
      <c r="R303" s="230">
        <f>Q303*H303</f>
        <v>1.1510640000000001</v>
      </c>
      <c r="S303" s="230">
        <v>0</v>
      </c>
      <c r="T303" s="23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2" t="s">
        <v>219</v>
      </c>
      <c r="AT303" s="232" t="s">
        <v>146</v>
      </c>
      <c r="AU303" s="232" t="s">
        <v>87</v>
      </c>
      <c r="AY303" s="18" t="s">
        <v>143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8" t="s">
        <v>21</v>
      </c>
      <c r="BK303" s="233">
        <f>ROUND(I303*H303,1)</f>
        <v>0</v>
      </c>
      <c r="BL303" s="18" t="s">
        <v>219</v>
      </c>
      <c r="BM303" s="232" t="s">
        <v>459</v>
      </c>
    </row>
    <row r="304" s="13" customFormat="1">
      <c r="A304" s="13"/>
      <c r="B304" s="234"/>
      <c r="C304" s="235"/>
      <c r="D304" s="236" t="s">
        <v>152</v>
      </c>
      <c r="E304" s="237" t="s">
        <v>1</v>
      </c>
      <c r="F304" s="238" t="s">
        <v>460</v>
      </c>
      <c r="G304" s="235"/>
      <c r="H304" s="239">
        <v>11.4</v>
      </c>
      <c r="I304" s="240"/>
      <c r="J304" s="235"/>
      <c r="K304" s="235"/>
      <c r="L304" s="241"/>
      <c r="M304" s="242"/>
      <c r="N304" s="243"/>
      <c r="O304" s="243"/>
      <c r="P304" s="243"/>
      <c r="Q304" s="243"/>
      <c r="R304" s="243"/>
      <c r="S304" s="243"/>
      <c r="T304" s="24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5" t="s">
        <v>152</v>
      </c>
      <c r="AU304" s="245" t="s">
        <v>87</v>
      </c>
      <c r="AV304" s="13" t="s">
        <v>87</v>
      </c>
      <c r="AW304" s="13" t="s">
        <v>34</v>
      </c>
      <c r="AX304" s="13" t="s">
        <v>78</v>
      </c>
      <c r="AY304" s="245" t="s">
        <v>143</v>
      </c>
    </row>
    <row r="305" s="13" customFormat="1">
      <c r="A305" s="13"/>
      <c r="B305" s="234"/>
      <c r="C305" s="235"/>
      <c r="D305" s="236" t="s">
        <v>152</v>
      </c>
      <c r="E305" s="237" t="s">
        <v>1</v>
      </c>
      <c r="F305" s="238" t="s">
        <v>461</v>
      </c>
      <c r="G305" s="235"/>
      <c r="H305" s="239">
        <v>12.4</v>
      </c>
      <c r="I305" s="240"/>
      <c r="J305" s="235"/>
      <c r="K305" s="235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152</v>
      </c>
      <c r="AU305" s="245" t="s">
        <v>87</v>
      </c>
      <c r="AV305" s="13" t="s">
        <v>87</v>
      </c>
      <c r="AW305" s="13" t="s">
        <v>34</v>
      </c>
      <c r="AX305" s="13" t="s">
        <v>78</v>
      </c>
      <c r="AY305" s="245" t="s">
        <v>143</v>
      </c>
    </row>
    <row r="306" s="13" customFormat="1">
      <c r="A306" s="13"/>
      <c r="B306" s="234"/>
      <c r="C306" s="235"/>
      <c r="D306" s="236" t="s">
        <v>152</v>
      </c>
      <c r="E306" s="237" t="s">
        <v>1</v>
      </c>
      <c r="F306" s="238" t="s">
        <v>462</v>
      </c>
      <c r="G306" s="235"/>
      <c r="H306" s="239">
        <v>10.800000000000001</v>
      </c>
      <c r="I306" s="240"/>
      <c r="J306" s="235"/>
      <c r="K306" s="235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152</v>
      </c>
      <c r="AU306" s="245" t="s">
        <v>87</v>
      </c>
      <c r="AV306" s="13" t="s">
        <v>87</v>
      </c>
      <c r="AW306" s="13" t="s">
        <v>34</v>
      </c>
      <c r="AX306" s="13" t="s">
        <v>78</v>
      </c>
      <c r="AY306" s="245" t="s">
        <v>143</v>
      </c>
    </row>
    <row r="307" s="13" customFormat="1">
      <c r="A307" s="13"/>
      <c r="B307" s="234"/>
      <c r="C307" s="235"/>
      <c r="D307" s="236" t="s">
        <v>152</v>
      </c>
      <c r="E307" s="237" t="s">
        <v>1</v>
      </c>
      <c r="F307" s="238" t="s">
        <v>463</v>
      </c>
      <c r="G307" s="235"/>
      <c r="H307" s="239">
        <v>11.9</v>
      </c>
      <c r="I307" s="240"/>
      <c r="J307" s="235"/>
      <c r="K307" s="235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152</v>
      </c>
      <c r="AU307" s="245" t="s">
        <v>87</v>
      </c>
      <c r="AV307" s="13" t="s">
        <v>87</v>
      </c>
      <c r="AW307" s="13" t="s">
        <v>34</v>
      </c>
      <c r="AX307" s="13" t="s">
        <v>78</v>
      </c>
      <c r="AY307" s="245" t="s">
        <v>143</v>
      </c>
    </row>
    <row r="308" s="13" customFormat="1">
      <c r="A308" s="13"/>
      <c r="B308" s="234"/>
      <c r="C308" s="235"/>
      <c r="D308" s="236" t="s">
        <v>152</v>
      </c>
      <c r="E308" s="237" t="s">
        <v>1</v>
      </c>
      <c r="F308" s="238" t="s">
        <v>464</v>
      </c>
      <c r="G308" s="235"/>
      <c r="H308" s="239">
        <v>19.199999999999999</v>
      </c>
      <c r="I308" s="240"/>
      <c r="J308" s="235"/>
      <c r="K308" s="235"/>
      <c r="L308" s="241"/>
      <c r="M308" s="242"/>
      <c r="N308" s="243"/>
      <c r="O308" s="243"/>
      <c r="P308" s="243"/>
      <c r="Q308" s="243"/>
      <c r="R308" s="243"/>
      <c r="S308" s="243"/>
      <c r="T308" s="24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5" t="s">
        <v>152</v>
      </c>
      <c r="AU308" s="245" t="s">
        <v>87</v>
      </c>
      <c r="AV308" s="13" t="s">
        <v>87</v>
      </c>
      <c r="AW308" s="13" t="s">
        <v>34</v>
      </c>
      <c r="AX308" s="13" t="s">
        <v>78</v>
      </c>
      <c r="AY308" s="245" t="s">
        <v>143</v>
      </c>
    </row>
    <row r="309" s="14" customFormat="1">
      <c r="A309" s="14"/>
      <c r="B309" s="246"/>
      <c r="C309" s="247"/>
      <c r="D309" s="236" t="s">
        <v>152</v>
      </c>
      <c r="E309" s="248" t="s">
        <v>1</v>
      </c>
      <c r="F309" s="249" t="s">
        <v>155</v>
      </c>
      <c r="G309" s="247"/>
      <c r="H309" s="250">
        <v>65.700000000000003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6" t="s">
        <v>152</v>
      </c>
      <c r="AU309" s="256" t="s">
        <v>87</v>
      </c>
      <c r="AV309" s="14" t="s">
        <v>150</v>
      </c>
      <c r="AW309" s="14" t="s">
        <v>34</v>
      </c>
      <c r="AX309" s="14" t="s">
        <v>21</v>
      </c>
      <c r="AY309" s="256" t="s">
        <v>143</v>
      </c>
    </row>
    <row r="310" s="2" customFormat="1" ht="24.15" customHeight="1">
      <c r="A310" s="39"/>
      <c r="B310" s="40"/>
      <c r="C310" s="220" t="s">
        <v>465</v>
      </c>
      <c r="D310" s="220" t="s">
        <v>146</v>
      </c>
      <c r="E310" s="221" t="s">
        <v>466</v>
      </c>
      <c r="F310" s="222" t="s">
        <v>467</v>
      </c>
      <c r="G310" s="223" t="s">
        <v>184</v>
      </c>
      <c r="H310" s="224">
        <v>24.300000000000001</v>
      </c>
      <c r="I310" s="225"/>
      <c r="J310" s="226">
        <f>ROUND(I310*H310,1)</f>
        <v>0</v>
      </c>
      <c r="K310" s="227"/>
      <c r="L310" s="45"/>
      <c r="M310" s="228" t="s">
        <v>1</v>
      </c>
      <c r="N310" s="229" t="s">
        <v>43</v>
      </c>
      <c r="O310" s="92"/>
      <c r="P310" s="230">
        <f>O310*H310</f>
        <v>0</v>
      </c>
      <c r="Q310" s="230">
        <v>0.02733</v>
      </c>
      <c r="R310" s="230">
        <f>Q310*H310</f>
        <v>0.66411900000000001</v>
      </c>
      <c r="S310" s="230">
        <v>0</v>
      </c>
      <c r="T310" s="23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2" t="s">
        <v>219</v>
      </c>
      <c r="AT310" s="232" t="s">
        <v>146</v>
      </c>
      <c r="AU310" s="232" t="s">
        <v>87</v>
      </c>
      <c r="AY310" s="18" t="s">
        <v>143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8" t="s">
        <v>21</v>
      </c>
      <c r="BK310" s="233">
        <f>ROUND(I310*H310,1)</f>
        <v>0</v>
      </c>
      <c r="BL310" s="18" t="s">
        <v>219</v>
      </c>
      <c r="BM310" s="232" t="s">
        <v>468</v>
      </c>
    </row>
    <row r="311" s="13" customFormat="1">
      <c r="A311" s="13"/>
      <c r="B311" s="234"/>
      <c r="C311" s="235"/>
      <c r="D311" s="236" t="s">
        <v>152</v>
      </c>
      <c r="E311" s="237" t="s">
        <v>1</v>
      </c>
      <c r="F311" s="238" t="s">
        <v>469</v>
      </c>
      <c r="G311" s="235"/>
      <c r="H311" s="239">
        <v>12.4</v>
      </c>
      <c r="I311" s="240"/>
      <c r="J311" s="235"/>
      <c r="K311" s="235"/>
      <c r="L311" s="241"/>
      <c r="M311" s="242"/>
      <c r="N311" s="243"/>
      <c r="O311" s="243"/>
      <c r="P311" s="243"/>
      <c r="Q311" s="243"/>
      <c r="R311" s="243"/>
      <c r="S311" s="243"/>
      <c r="T311" s="24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5" t="s">
        <v>152</v>
      </c>
      <c r="AU311" s="245" t="s">
        <v>87</v>
      </c>
      <c r="AV311" s="13" t="s">
        <v>87</v>
      </c>
      <c r="AW311" s="13" t="s">
        <v>34</v>
      </c>
      <c r="AX311" s="13" t="s">
        <v>78</v>
      </c>
      <c r="AY311" s="245" t="s">
        <v>143</v>
      </c>
    </row>
    <row r="312" s="13" customFormat="1">
      <c r="A312" s="13"/>
      <c r="B312" s="234"/>
      <c r="C312" s="235"/>
      <c r="D312" s="236" t="s">
        <v>152</v>
      </c>
      <c r="E312" s="237" t="s">
        <v>1</v>
      </c>
      <c r="F312" s="238" t="s">
        <v>470</v>
      </c>
      <c r="G312" s="235"/>
      <c r="H312" s="239">
        <v>11.9</v>
      </c>
      <c r="I312" s="240"/>
      <c r="J312" s="235"/>
      <c r="K312" s="235"/>
      <c r="L312" s="241"/>
      <c r="M312" s="242"/>
      <c r="N312" s="243"/>
      <c r="O312" s="243"/>
      <c r="P312" s="243"/>
      <c r="Q312" s="243"/>
      <c r="R312" s="243"/>
      <c r="S312" s="243"/>
      <c r="T312" s="24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5" t="s">
        <v>152</v>
      </c>
      <c r="AU312" s="245" t="s">
        <v>87</v>
      </c>
      <c r="AV312" s="13" t="s">
        <v>87</v>
      </c>
      <c r="AW312" s="13" t="s">
        <v>34</v>
      </c>
      <c r="AX312" s="13" t="s">
        <v>78</v>
      </c>
      <c r="AY312" s="245" t="s">
        <v>143</v>
      </c>
    </row>
    <row r="313" s="14" customFormat="1">
      <c r="A313" s="14"/>
      <c r="B313" s="246"/>
      <c r="C313" s="247"/>
      <c r="D313" s="236" t="s">
        <v>152</v>
      </c>
      <c r="E313" s="248" t="s">
        <v>1</v>
      </c>
      <c r="F313" s="249" t="s">
        <v>155</v>
      </c>
      <c r="G313" s="247"/>
      <c r="H313" s="250">
        <v>24.300000000000001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6" t="s">
        <v>152</v>
      </c>
      <c r="AU313" s="256" t="s">
        <v>87</v>
      </c>
      <c r="AV313" s="14" t="s">
        <v>150</v>
      </c>
      <c r="AW313" s="14" t="s">
        <v>34</v>
      </c>
      <c r="AX313" s="14" t="s">
        <v>21</v>
      </c>
      <c r="AY313" s="256" t="s">
        <v>143</v>
      </c>
    </row>
    <row r="314" s="2" customFormat="1" ht="24.15" customHeight="1">
      <c r="A314" s="39"/>
      <c r="B314" s="40"/>
      <c r="C314" s="220" t="s">
        <v>471</v>
      </c>
      <c r="D314" s="220" t="s">
        <v>146</v>
      </c>
      <c r="E314" s="221" t="s">
        <v>472</v>
      </c>
      <c r="F314" s="222" t="s">
        <v>473</v>
      </c>
      <c r="G314" s="223" t="s">
        <v>184</v>
      </c>
      <c r="H314" s="224">
        <v>6.2000000000000002</v>
      </c>
      <c r="I314" s="225"/>
      <c r="J314" s="226">
        <f>ROUND(I314*H314,1)</f>
        <v>0</v>
      </c>
      <c r="K314" s="227"/>
      <c r="L314" s="45"/>
      <c r="M314" s="228" t="s">
        <v>1</v>
      </c>
      <c r="N314" s="229" t="s">
        <v>43</v>
      </c>
      <c r="O314" s="92"/>
      <c r="P314" s="230">
        <f>O314*H314</f>
        <v>0</v>
      </c>
      <c r="Q314" s="230">
        <v>0.036400000000000002</v>
      </c>
      <c r="R314" s="230">
        <f>Q314*H314</f>
        <v>0.22568000000000002</v>
      </c>
      <c r="S314" s="230">
        <v>0</v>
      </c>
      <c r="T314" s="23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219</v>
      </c>
      <c r="AT314" s="232" t="s">
        <v>146</v>
      </c>
      <c r="AU314" s="232" t="s">
        <v>87</v>
      </c>
      <c r="AY314" s="18" t="s">
        <v>143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21</v>
      </c>
      <c r="BK314" s="233">
        <f>ROUND(I314*H314,1)</f>
        <v>0</v>
      </c>
      <c r="BL314" s="18" t="s">
        <v>219</v>
      </c>
      <c r="BM314" s="232" t="s">
        <v>474</v>
      </c>
    </row>
    <row r="315" s="13" customFormat="1">
      <c r="A315" s="13"/>
      <c r="B315" s="234"/>
      <c r="C315" s="235"/>
      <c r="D315" s="236" t="s">
        <v>152</v>
      </c>
      <c r="E315" s="237" t="s">
        <v>1</v>
      </c>
      <c r="F315" s="238" t="s">
        <v>475</v>
      </c>
      <c r="G315" s="235"/>
      <c r="H315" s="239">
        <v>6.2000000000000002</v>
      </c>
      <c r="I315" s="240"/>
      <c r="J315" s="235"/>
      <c r="K315" s="235"/>
      <c r="L315" s="241"/>
      <c r="M315" s="242"/>
      <c r="N315" s="243"/>
      <c r="O315" s="243"/>
      <c r="P315" s="243"/>
      <c r="Q315" s="243"/>
      <c r="R315" s="243"/>
      <c r="S315" s="243"/>
      <c r="T315" s="24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5" t="s">
        <v>152</v>
      </c>
      <c r="AU315" s="245" t="s">
        <v>87</v>
      </c>
      <c r="AV315" s="13" t="s">
        <v>87</v>
      </c>
      <c r="AW315" s="13" t="s">
        <v>34</v>
      </c>
      <c r="AX315" s="13" t="s">
        <v>78</v>
      </c>
      <c r="AY315" s="245" t="s">
        <v>143</v>
      </c>
    </row>
    <row r="316" s="14" customFormat="1">
      <c r="A316" s="14"/>
      <c r="B316" s="246"/>
      <c r="C316" s="247"/>
      <c r="D316" s="236" t="s">
        <v>152</v>
      </c>
      <c r="E316" s="248" t="s">
        <v>1</v>
      </c>
      <c r="F316" s="249" t="s">
        <v>155</v>
      </c>
      <c r="G316" s="247"/>
      <c r="H316" s="250">
        <v>6.2000000000000002</v>
      </c>
      <c r="I316" s="251"/>
      <c r="J316" s="247"/>
      <c r="K316" s="247"/>
      <c r="L316" s="252"/>
      <c r="M316" s="253"/>
      <c r="N316" s="254"/>
      <c r="O316" s="254"/>
      <c r="P316" s="254"/>
      <c r="Q316" s="254"/>
      <c r="R316" s="254"/>
      <c r="S316" s="254"/>
      <c r="T316" s="25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6" t="s">
        <v>152</v>
      </c>
      <c r="AU316" s="256" t="s">
        <v>87</v>
      </c>
      <c r="AV316" s="14" t="s">
        <v>150</v>
      </c>
      <c r="AW316" s="14" t="s">
        <v>34</v>
      </c>
      <c r="AX316" s="14" t="s">
        <v>21</v>
      </c>
      <c r="AY316" s="256" t="s">
        <v>143</v>
      </c>
    </row>
    <row r="317" s="2" customFormat="1" ht="24.15" customHeight="1">
      <c r="A317" s="39"/>
      <c r="B317" s="40"/>
      <c r="C317" s="220" t="s">
        <v>476</v>
      </c>
      <c r="D317" s="220" t="s">
        <v>146</v>
      </c>
      <c r="E317" s="221" t="s">
        <v>477</v>
      </c>
      <c r="F317" s="222" t="s">
        <v>478</v>
      </c>
      <c r="G317" s="223" t="s">
        <v>149</v>
      </c>
      <c r="H317" s="224">
        <v>108.24</v>
      </c>
      <c r="I317" s="225"/>
      <c r="J317" s="226">
        <f>ROUND(I317*H317,1)</f>
        <v>0</v>
      </c>
      <c r="K317" s="227"/>
      <c r="L317" s="45"/>
      <c r="M317" s="228" t="s">
        <v>1</v>
      </c>
      <c r="N317" s="229" t="s">
        <v>43</v>
      </c>
      <c r="O317" s="92"/>
      <c r="P317" s="230">
        <f>O317*H317</f>
        <v>0</v>
      </c>
      <c r="Q317" s="230">
        <v>0.01423</v>
      </c>
      <c r="R317" s="230">
        <f>Q317*H317</f>
        <v>1.5402551999999998</v>
      </c>
      <c r="S317" s="230">
        <v>0</v>
      </c>
      <c r="T317" s="23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2" t="s">
        <v>219</v>
      </c>
      <c r="AT317" s="232" t="s">
        <v>146</v>
      </c>
      <c r="AU317" s="232" t="s">
        <v>87</v>
      </c>
      <c r="AY317" s="18" t="s">
        <v>143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8" t="s">
        <v>21</v>
      </c>
      <c r="BK317" s="233">
        <f>ROUND(I317*H317,1)</f>
        <v>0</v>
      </c>
      <c r="BL317" s="18" t="s">
        <v>219</v>
      </c>
      <c r="BM317" s="232" t="s">
        <v>479</v>
      </c>
    </row>
    <row r="318" s="13" customFormat="1">
      <c r="A318" s="13"/>
      <c r="B318" s="234"/>
      <c r="C318" s="235"/>
      <c r="D318" s="236" t="s">
        <v>152</v>
      </c>
      <c r="E318" s="237" t="s">
        <v>1</v>
      </c>
      <c r="F318" s="238" t="s">
        <v>480</v>
      </c>
      <c r="G318" s="235"/>
      <c r="H318" s="239">
        <v>108.24</v>
      </c>
      <c r="I318" s="240"/>
      <c r="J318" s="235"/>
      <c r="K318" s="235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152</v>
      </c>
      <c r="AU318" s="245" t="s">
        <v>87</v>
      </c>
      <c r="AV318" s="13" t="s">
        <v>87</v>
      </c>
      <c r="AW318" s="13" t="s">
        <v>34</v>
      </c>
      <c r="AX318" s="13" t="s">
        <v>78</v>
      </c>
      <c r="AY318" s="245" t="s">
        <v>143</v>
      </c>
    </row>
    <row r="319" s="14" customFormat="1">
      <c r="A319" s="14"/>
      <c r="B319" s="246"/>
      <c r="C319" s="247"/>
      <c r="D319" s="236" t="s">
        <v>152</v>
      </c>
      <c r="E319" s="248" t="s">
        <v>1</v>
      </c>
      <c r="F319" s="249" t="s">
        <v>155</v>
      </c>
      <c r="G319" s="247"/>
      <c r="H319" s="250">
        <v>108.24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6" t="s">
        <v>152</v>
      </c>
      <c r="AU319" s="256" t="s">
        <v>87</v>
      </c>
      <c r="AV319" s="14" t="s">
        <v>150</v>
      </c>
      <c r="AW319" s="14" t="s">
        <v>34</v>
      </c>
      <c r="AX319" s="14" t="s">
        <v>21</v>
      </c>
      <c r="AY319" s="256" t="s">
        <v>143</v>
      </c>
    </row>
    <row r="320" s="2" customFormat="1" ht="24.15" customHeight="1">
      <c r="A320" s="39"/>
      <c r="B320" s="40"/>
      <c r="C320" s="220" t="s">
        <v>481</v>
      </c>
      <c r="D320" s="220" t="s">
        <v>146</v>
      </c>
      <c r="E320" s="221" t="s">
        <v>482</v>
      </c>
      <c r="F320" s="222" t="s">
        <v>483</v>
      </c>
      <c r="G320" s="223" t="s">
        <v>149</v>
      </c>
      <c r="H320" s="224">
        <v>127</v>
      </c>
      <c r="I320" s="225"/>
      <c r="J320" s="226">
        <f>ROUND(I320*H320,1)</f>
        <v>0</v>
      </c>
      <c r="K320" s="227"/>
      <c r="L320" s="45"/>
      <c r="M320" s="228" t="s">
        <v>1</v>
      </c>
      <c r="N320" s="229" t="s">
        <v>43</v>
      </c>
      <c r="O320" s="92"/>
      <c r="P320" s="230">
        <f>O320*H320</f>
        <v>0</v>
      </c>
      <c r="Q320" s="230">
        <v>0</v>
      </c>
      <c r="R320" s="230">
        <f>Q320*H320</f>
        <v>0</v>
      </c>
      <c r="S320" s="230">
        <v>0.0070000000000000001</v>
      </c>
      <c r="T320" s="231">
        <f>S320*H320</f>
        <v>0.88900000000000001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2" t="s">
        <v>219</v>
      </c>
      <c r="AT320" s="232" t="s">
        <v>146</v>
      </c>
      <c r="AU320" s="232" t="s">
        <v>87</v>
      </c>
      <c r="AY320" s="18" t="s">
        <v>143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8" t="s">
        <v>21</v>
      </c>
      <c r="BK320" s="233">
        <f>ROUND(I320*H320,1)</f>
        <v>0</v>
      </c>
      <c r="BL320" s="18" t="s">
        <v>219</v>
      </c>
      <c r="BM320" s="232" t="s">
        <v>484</v>
      </c>
    </row>
    <row r="321" s="13" customFormat="1">
      <c r="A321" s="13"/>
      <c r="B321" s="234"/>
      <c r="C321" s="235"/>
      <c r="D321" s="236" t="s">
        <v>152</v>
      </c>
      <c r="E321" s="237" t="s">
        <v>1</v>
      </c>
      <c r="F321" s="238" t="s">
        <v>485</v>
      </c>
      <c r="G321" s="235"/>
      <c r="H321" s="239">
        <v>127</v>
      </c>
      <c r="I321" s="240"/>
      <c r="J321" s="235"/>
      <c r="K321" s="235"/>
      <c r="L321" s="241"/>
      <c r="M321" s="242"/>
      <c r="N321" s="243"/>
      <c r="O321" s="243"/>
      <c r="P321" s="243"/>
      <c r="Q321" s="243"/>
      <c r="R321" s="243"/>
      <c r="S321" s="243"/>
      <c r="T321" s="24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5" t="s">
        <v>152</v>
      </c>
      <c r="AU321" s="245" t="s">
        <v>87</v>
      </c>
      <c r="AV321" s="13" t="s">
        <v>87</v>
      </c>
      <c r="AW321" s="13" t="s">
        <v>34</v>
      </c>
      <c r="AX321" s="13" t="s">
        <v>78</v>
      </c>
      <c r="AY321" s="245" t="s">
        <v>143</v>
      </c>
    </row>
    <row r="322" s="14" customFormat="1">
      <c r="A322" s="14"/>
      <c r="B322" s="246"/>
      <c r="C322" s="247"/>
      <c r="D322" s="236" t="s">
        <v>152</v>
      </c>
      <c r="E322" s="248" t="s">
        <v>1</v>
      </c>
      <c r="F322" s="249" t="s">
        <v>155</v>
      </c>
      <c r="G322" s="247"/>
      <c r="H322" s="250">
        <v>127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6" t="s">
        <v>152</v>
      </c>
      <c r="AU322" s="256" t="s">
        <v>87</v>
      </c>
      <c r="AV322" s="14" t="s">
        <v>150</v>
      </c>
      <c r="AW322" s="14" t="s">
        <v>34</v>
      </c>
      <c r="AX322" s="14" t="s">
        <v>21</v>
      </c>
      <c r="AY322" s="256" t="s">
        <v>143</v>
      </c>
    </row>
    <row r="323" s="2" customFormat="1" ht="33" customHeight="1">
      <c r="A323" s="39"/>
      <c r="B323" s="40"/>
      <c r="C323" s="220" t="s">
        <v>486</v>
      </c>
      <c r="D323" s="220" t="s">
        <v>146</v>
      </c>
      <c r="E323" s="221" t="s">
        <v>487</v>
      </c>
      <c r="F323" s="222" t="s">
        <v>488</v>
      </c>
      <c r="G323" s="223" t="s">
        <v>149</v>
      </c>
      <c r="H323" s="224">
        <v>137.75999999999999</v>
      </c>
      <c r="I323" s="225"/>
      <c r="J323" s="226">
        <f>ROUND(I323*H323,1)</f>
        <v>0</v>
      </c>
      <c r="K323" s="227"/>
      <c r="L323" s="45"/>
      <c r="M323" s="228" t="s">
        <v>1</v>
      </c>
      <c r="N323" s="229" t="s">
        <v>43</v>
      </c>
      <c r="O323" s="92"/>
      <c r="P323" s="230">
        <f>O323*H323</f>
        <v>0</v>
      </c>
      <c r="Q323" s="230">
        <v>0</v>
      </c>
      <c r="R323" s="230">
        <f>Q323*H323</f>
        <v>0</v>
      </c>
      <c r="S323" s="230">
        <v>0</v>
      </c>
      <c r="T323" s="23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2" t="s">
        <v>219</v>
      </c>
      <c r="AT323" s="232" t="s">
        <v>146</v>
      </c>
      <c r="AU323" s="232" t="s">
        <v>87</v>
      </c>
      <c r="AY323" s="18" t="s">
        <v>143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8" t="s">
        <v>21</v>
      </c>
      <c r="BK323" s="233">
        <f>ROUND(I323*H323,1)</f>
        <v>0</v>
      </c>
      <c r="BL323" s="18" t="s">
        <v>219</v>
      </c>
      <c r="BM323" s="232" t="s">
        <v>489</v>
      </c>
    </row>
    <row r="324" s="13" customFormat="1">
      <c r="A324" s="13"/>
      <c r="B324" s="234"/>
      <c r="C324" s="235"/>
      <c r="D324" s="236" t="s">
        <v>152</v>
      </c>
      <c r="E324" s="237" t="s">
        <v>1</v>
      </c>
      <c r="F324" s="238" t="s">
        <v>490</v>
      </c>
      <c r="G324" s="235"/>
      <c r="H324" s="239">
        <v>108.24</v>
      </c>
      <c r="I324" s="240"/>
      <c r="J324" s="235"/>
      <c r="K324" s="235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152</v>
      </c>
      <c r="AU324" s="245" t="s">
        <v>87</v>
      </c>
      <c r="AV324" s="13" t="s">
        <v>87</v>
      </c>
      <c r="AW324" s="13" t="s">
        <v>34</v>
      </c>
      <c r="AX324" s="13" t="s">
        <v>78</v>
      </c>
      <c r="AY324" s="245" t="s">
        <v>143</v>
      </c>
    </row>
    <row r="325" s="13" customFormat="1">
      <c r="A325" s="13"/>
      <c r="B325" s="234"/>
      <c r="C325" s="235"/>
      <c r="D325" s="236" t="s">
        <v>152</v>
      </c>
      <c r="E325" s="237" t="s">
        <v>1</v>
      </c>
      <c r="F325" s="238" t="s">
        <v>491</v>
      </c>
      <c r="G325" s="235"/>
      <c r="H325" s="239">
        <v>14.76</v>
      </c>
      <c r="I325" s="240"/>
      <c r="J325" s="235"/>
      <c r="K325" s="235"/>
      <c r="L325" s="241"/>
      <c r="M325" s="242"/>
      <c r="N325" s="243"/>
      <c r="O325" s="243"/>
      <c r="P325" s="243"/>
      <c r="Q325" s="243"/>
      <c r="R325" s="243"/>
      <c r="S325" s="243"/>
      <c r="T325" s="24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5" t="s">
        <v>152</v>
      </c>
      <c r="AU325" s="245" t="s">
        <v>87</v>
      </c>
      <c r="AV325" s="13" t="s">
        <v>87</v>
      </c>
      <c r="AW325" s="13" t="s">
        <v>34</v>
      </c>
      <c r="AX325" s="13" t="s">
        <v>78</v>
      </c>
      <c r="AY325" s="245" t="s">
        <v>143</v>
      </c>
    </row>
    <row r="326" s="13" customFormat="1">
      <c r="A326" s="13"/>
      <c r="B326" s="234"/>
      <c r="C326" s="235"/>
      <c r="D326" s="236" t="s">
        <v>152</v>
      </c>
      <c r="E326" s="237" t="s">
        <v>1</v>
      </c>
      <c r="F326" s="238" t="s">
        <v>492</v>
      </c>
      <c r="G326" s="235"/>
      <c r="H326" s="239">
        <v>14.76</v>
      </c>
      <c r="I326" s="240"/>
      <c r="J326" s="235"/>
      <c r="K326" s="235"/>
      <c r="L326" s="241"/>
      <c r="M326" s="242"/>
      <c r="N326" s="243"/>
      <c r="O326" s="243"/>
      <c r="P326" s="243"/>
      <c r="Q326" s="243"/>
      <c r="R326" s="243"/>
      <c r="S326" s="243"/>
      <c r="T326" s="24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5" t="s">
        <v>152</v>
      </c>
      <c r="AU326" s="245" t="s">
        <v>87</v>
      </c>
      <c r="AV326" s="13" t="s">
        <v>87</v>
      </c>
      <c r="AW326" s="13" t="s">
        <v>34</v>
      </c>
      <c r="AX326" s="13" t="s">
        <v>78</v>
      </c>
      <c r="AY326" s="245" t="s">
        <v>143</v>
      </c>
    </row>
    <row r="327" s="14" customFormat="1">
      <c r="A327" s="14"/>
      <c r="B327" s="246"/>
      <c r="C327" s="247"/>
      <c r="D327" s="236" t="s">
        <v>152</v>
      </c>
      <c r="E327" s="248" t="s">
        <v>1</v>
      </c>
      <c r="F327" s="249" t="s">
        <v>155</v>
      </c>
      <c r="G327" s="247"/>
      <c r="H327" s="250">
        <v>137.75999999999999</v>
      </c>
      <c r="I327" s="251"/>
      <c r="J327" s="247"/>
      <c r="K327" s="247"/>
      <c r="L327" s="252"/>
      <c r="M327" s="253"/>
      <c r="N327" s="254"/>
      <c r="O327" s="254"/>
      <c r="P327" s="254"/>
      <c r="Q327" s="254"/>
      <c r="R327" s="254"/>
      <c r="S327" s="254"/>
      <c r="T327" s="25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6" t="s">
        <v>152</v>
      </c>
      <c r="AU327" s="256" t="s">
        <v>87</v>
      </c>
      <c r="AV327" s="14" t="s">
        <v>150</v>
      </c>
      <c r="AW327" s="14" t="s">
        <v>34</v>
      </c>
      <c r="AX327" s="14" t="s">
        <v>21</v>
      </c>
      <c r="AY327" s="256" t="s">
        <v>143</v>
      </c>
    </row>
    <row r="328" s="2" customFormat="1" ht="16.5" customHeight="1">
      <c r="A328" s="39"/>
      <c r="B328" s="40"/>
      <c r="C328" s="257" t="s">
        <v>493</v>
      </c>
      <c r="D328" s="257" t="s">
        <v>247</v>
      </c>
      <c r="E328" s="258" t="s">
        <v>426</v>
      </c>
      <c r="F328" s="259" t="s">
        <v>427</v>
      </c>
      <c r="G328" s="260" t="s">
        <v>398</v>
      </c>
      <c r="H328" s="261">
        <v>0.90800000000000003</v>
      </c>
      <c r="I328" s="262"/>
      <c r="J328" s="263">
        <f>ROUND(I328*H328,1)</f>
        <v>0</v>
      </c>
      <c r="K328" s="264"/>
      <c r="L328" s="265"/>
      <c r="M328" s="266" t="s">
        <v>1</v>
      </c>
      <c r="N328" s="267" t="s">
        <v>43</v>
      </c>
      <c r="O328" s="92"/>
      <c r="P328" s="230">
        <f>O328*H328</f>
        <v>0</v>
      </c>
      <c r="Q328" s="230">
        <v>0.55000000000000004</v>
      </c>
      <c r="R328" s="230">
        <f>Q328*H328</f>
        <v>0.49940000000000007</v>
      </c>
      <c r="S328" s="230">
        <v>0</v>
      </c>
      <c r="T328" s="23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2" t="s">
        <v>250</v>
      </c>
      <c r="AT328" s="232" t="s">
        <v>247</v>
      </c>
      <c r="AU328" s="232" t="s">
        <v>87</v>
      </c>
      <c r="AY328" s="18" t="s">
        <v>143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8" t="s">
        <v>21</v>
      </c>
      <c r="BK328" s="233">
        <f>ROUND(I328*H328,1)</f>
        <v>0</v>
      </c>
      <c r="BL328" s="18" t="s">
        <v>219</v>
      </c>
      <c r="BM328" s="232" t="s">
        <v>494</v>
      </c>
    </row>
    <row r="329" s="13" customFormat="1">
      <c r="A329" s="13"/>
      <c r="B329" s="234"/>
      <c r="C329" s="235"/>
      <c r="D329" s="236" t="s">
        <v>152</v>
      </c>
      <c r="E329" s="237" t="s">
        <v>1</v>
      </c>
      <c r="F329" s="238" t="s">
        <v>416</v>
      </c>
      <c r="G329" s="235"/>
      <c r="H329" s="239">
        <v>0.71399999999999997</v>
      </c>
      <c r="I329" s="240"/>
      <c r="J329" s="235"/>
      <c r="K329" s="235"/>
      <c r="L329" s="241"/>
      <c r="M329" s="242"/>
      <c r="N329" s="243"/>
      <c r="O329" s="243"/>
      <c r="P329" s="243"/>
      <c r="Q329" s="243"/>
      <c r="R329" s="243"/>
      <c r="S329" s="243"/>
      <c r="T329" s="24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5" t="s">
        <v>152</v>
      </c>
      <c r="AU329" s="245" t="s">
        <v>87</v>
      </c>
      <c r="AV329" s="13" t="s">
        <v>87</v>
      </c>
      <c r="AW329" s="13" t="s">
        <v>34</v>
      </c>
      <c r="AX329" s="13" t="s">
        <v>78</v>
      </c>
      <c r="AY329" s="245" t="s">
        <v>143</v>
      </c>
    </row>
    <row r="330" s="13" customFormat="1">
      <c r="A330" s="13"/>
      <c r="B330" s="234"/>
      <c r="C330" s="235"/>
      <c r="D330" s="236" t="s">
        <v>152</v>
      </c>
      <c r="E330" s="237" t="s">
        <v>1</v>
      </c>
      <c r="F330" s="238" t="s">
        <v>417</v>
      </c>
      <c r="G330" s="235"/>
      <c r="H330" s="239">
        <v>0.097000000000000003</v>
      </c>
      <c r="I330" s="240"/>
      <c r="J330" s="235"/>
      <c r="K330" s="235"/>
      <c r="L330" s="241"/>
      <c r="M330" s="242"/>
      <c r="N330" s="243"/>
      <c r="O330" s="243"/>
      <c r="P330" s="243"/>
      <c r="Q330" s="243"/>
      <c r="R330" s="243"/>
      <c r="S330" s="243"/>
      <c r="T330" s="24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5" t="s">
        <v>152</v>
      </c>
      <c r="AU330" s="245" t="s">
        <v>87</v>
      </c>
      <c r="AV330" s="13" t="s">
        <v>87</v>
      </c>
      <c r="AW330" s="13" t="s">
        <v>34</v>
      </c>
      <c r="AX330" s="13" t="s">
        <v>78</v>
      </c>
      <c r="AY330" s="245" t="s">
        <v>143</v>
      </c>
    </row>
    <row r="331" s="13" customFormat="1">
      <c r="A331" s="13"/>
      <c r="B331" s="234"/>
      <c r="C331" s="235"/>
      <c r="D331" s="236" t="s">
        <v>152</v>
      </c>
      <c r="E331" s="237" t="s">
        <v>1</v>
      </c>
      <c r="F331" s="238" t="s">
        <v>418</v>
      </c>
      <c r="G331" s="235"/>
      <c r="H331" s="239">
        <v>0.097000000000000003</v>
      </c>
      <c r="I331" s="240"/>
      <c r="J331" s="235"/>
      <c r="K331" s="235"/>
      <c r="L331" s="241"/>
      <c r="M331" s="242"/>
      <c r="N331" s="243"/>
      <c r="O331" s="243"/>
      <c r="P331" s="243"/>
      <c r="Q331" s="243"/>
      <c r="R331" s="243"/>
      <c r="S331" s="243"/>
      <c r="T331" s="24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5" t="s">
        <v>152</v>
      </c>
      <c r="AU331" s="245" t="s">
        <v>87</v>
      </c>
      <c r="AV331" s="13" t="s">
        <v>87</v>
      </c>
      <c r="AW331" s="13" t="s">
        <v>34</v>
      </c>
      <c r="AX331" s="13" t="s">
        <v>78</v>
      </c>
      <c r="AY331" s="245" t="s">
        <v>143</v>
      </c>
    </row>
    <row r="332" s="14" customFormat="1">
      <c r="A332" s="14"/>
      <c r="B332" s="246"/>
      <c r="C332" s="247"/>
      <c r="D332" s="236" t="s">
        <v>152</v>
      </c>
      <c r="E332" s="248" t="s">
        <v>1</v>
      </c>
      <c r="F332" s="249" t="s">
        <v>155</v>
      </c>
      <c r="G332" s="247"/>
      <c r="H332" s="250">
        <v>0.90800000000000003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6" t="s">
        <v>152</v>
      </c>
      <c r="AU332" s="256" t="s">
        <v>87</v>
      </c>
      <c r="AV332" s="14" t="s">
        <v>150</v>
      </c>
      <c r="AW332" s="14" t="s">
        <v>34</v>
      </c>
      <c r="AX332" s="14" t="s">
        <v>21</v>
      </c>
      <c r="AY332" s="256" t="s">
        <v>143</v>
      </c>
    </row>
    <row r="333" s="2" customFormat="1" ht="24.15" customHeight="1">
      <c r="A333" s="39"/>
      <c r="B333" s="40"/>
      <c r="C333" s="220" t="s">
        <v>495</v>
      </c>
      <c r="D333" s="220" t="s">
        <v>146</v>
      </c>
      <c r="E333" s="221" t="s">
        <v>496</v>
      </c>
      <c r="F333" s="222" t="s">
        <v>497</v>
      </c>
      <c r="G333" s="223" t="s">
        <v>370</v>
      </c>
      <c r="H333" s="224">
        <v>4</v>
      </c>
      <c r="I333" s="225"/>
      <c r="J333" s="226">
        <f>ROUND(I333*H333,1)</f>
        <v>0</v>
      </c>
      <c r="K333" s="227"/>
      <c r="L333" s="45"/>
      <c r="M333" s="228" t="s">
        <v>1</v>
      </c>
      <c r="N333" s="229" t="s">
        <v>43</v>
      </c>
      <c r="O333" s="92"/>
      <c r="P333" s="230">
        <f>O333*H333</f>
        <v>0</v>
      </c>
      <c r="Q333" s="230">
        <v>0.14244999999999999</v>
      </c>
      <c r="R333" s="230">
        <f>Q333*H333</f>
        <v>0.56979999999999997</v>
      </c>
      <c r="S333" s="230">
        <v>0</v>
      </c>
      <c r="T333" s="231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2" t="s">
        <v>219</v>
      </c>
      <c r="AT333" s="232" t="s">
        <v>146</v>
      </c>
      <c r="AU333" s="232" t="s">
        <v>87</v>
      </c>
      <c r="AY333" s="18" t="s">
        <v>143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8" t="s">
        <v>21</v>
      </c>
      <c r="BK333" s="233">
        <f>ROUND(I333*H333,1)</f>
        <v>0</v>
      </c>
      <c r="BL333" s="18" t="s">
        <v>219</v>
      </c>
      <c r="BM333" s="232" t="s">
        <v>498</v>
      </c>
    </row>
    <row r="334" s="2" customFormat="1" ht="24.15" customHeight="1">
      <c r="A334" s="39"/>
      <c r="B334" s="40"/>
      <c r="C334" s="220" t="s">
        <v>499</v>
      </c>
      <c r="D334" s="220" t="s">
        <v>146</v>
      </c>
      <c r="E334" s="221" t="s">
        <v>500</v>
      </c>
      <c r="F334" s="222" t="s">
        <v>501</v>
      </c>
      <c r="G334" s="223" t="s">
        <v>398</v>
      </c>
      <c r="H334" s="224">
        <v>7.6479999999999997</v>
      </c>
      <c r="I334" s="225"/>
      <c r="J334" s="226">
        <f>ROUND(I334*H334,1)</f>
        <v>0</v>
      </c>
      <c r="K334" s="227"/>
      <c r="L334" s="45"/>
      <c r="M334" s="228" t="s">
        <v>1</v>
      </c>
      <c r="N334" s="229" t="s">
        <v>43</v>
      </c>
      <c r="O334" s="92"/>
      <c r="P334" s="230">
        <f>O334*H334</f>
        <v>0</v>
      </c>
      <c r="Q334" s="230">
        <v>0.023369999999999998</v>
      </c>
      <c r="R334" s="230">
        <f>Q334*H334</f>
        <v>0.17873375999999999</v>
      </c>
      <c r="S334" s="230">
        <v>0</v>
      </c>
      <c r="T334" s="23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219</v>
      </c>
      <c r="AT334" s="232" t="s">
        <v>146</v>
      </c>
      <c r="AU334" s="232" t="s">
        <v>87</v>
      </c>
      <c r="AY334" s="18" t="s">
        <v>143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8" t="s">
        <v>21</v>
      </c>
      <c r="BK334" s="233">
        <f>ROUND(I334*H334,1)</f>
        <v>0</v>
      </c>
      <c r="BL334" s="18" t="s">
        <v>219</v>
      </c>
      <c r="BM334" s="232" t="s">
        <v>502</v>
      </c>
    </row>
    <row r="335" s="13" customFormat="1">
      <c r="A335" s="13"/>
      <c r="B335" s="234"/>
      <c r="C335" s="235"/>
      <c r="D335" s="236" t="s">
        <v>152</v>
      </c>
      <c r="E335" s="237" t="s">
        <v>1</v>
      </c>
      <c r="F335" s="238" t="s">
        <v>400</v>
      </c>
      <c r="G335" s="235"/>
      <c r="H335" s="239">
        <v>0.27600000000000002</v>
      </c>
      <c r="I335" s="240"/>
      <c r="J335" s="235"/>
      <c r="K335" s="235"/>
      <c r="L335" s="241"/>
      <c r="M335" s="242"/>
      <c r="N335" s="243"/>
      <c r="O335" s="243"/>
      <c r="P335" s="243"/>
      <c r="Q335" s="243"/>
      <c r="R335" s="243"/>
      <c r="S335" s="243"/>
      <c r="T335" s="24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5" t="s">
        <v>152</v>
      </c>
      <c r="AU335" s="245" t="s">
        <v>87</v>
      </c>
      <c r="AV335" s="13" t="s">
        <v>87</v>
      </c>
      <c r="AW335" s="13" t="s">
        <v>34</v>
      </c>
      <c r="AX335" s="13" t="s">
        <v>78</v>
      </c>
      <c r="AY335" s="245" t="s">
        <v>143</v>
      </c>
    </row>
    <row r="336" s="13" customFormat="1">
      <c r="A336" s="13"/>
      <c r="B336" s="234"/>
      <c r="C336" s="235"/>
      <c r="D336" s="236" t="s">
        <v>152</v>
      </c>
      <c r="E336" s="237" t="s">
        <v>1</v>
      </c>
      <c r="F336" s="238" t="s">
        <v>401</v>
      </c>
      <c r="G336" s="235"/>
      <c r="H336" s="239">
        <v>0.29199999999999998</v>
      </c>
      <c r="I336" s="240"/>
      <c r="J336" s="235"/>
      <c r="K336" s="235"/>
      <c r="L336" s="241"/>
      <c r="M336" s="242"/>
      <c r="N336" s="243"/>
      <c r="O336" s="243"/>
      <c r="P336" s="243"/>
      <c r="Q336" s="243"/>
      <c r="R336" s="243"/>
      <c r="S336" s="243"/>
      <c r="T336" s="24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5" t="s">
        <v>152</v>
      </c>
      <c r="AU336" s="245" t="s">
        <v>87</v>
      </c>
      <c r="AV336" s="13" t="s">
        <v>87</v>
      </c>
      <c r="AW336" s="13" t="s">
        <v>34</v>
      </c>
      <c r="AX336" s="13" t="s">
        <v>78</v>
      </c>
      <c r="AY336" s="245" t="s">
        <v>143</v>
      </c>
    </row>
    <row r="337" s="13" customFormat="1">
      <c r="A337" s="13"/>
      <c r="B337" s="234"/>
      <c r="C337" s="235"/>
      <c r="D337" s="236" t="s">
        <v>152</v>
      </c>
      <c r="E337" s="237" t="s">
        <v>1</v>
      </c>
      <c r="F337" s="238" t="s">
        <v>402</v>
      </c>
      <c r="G337" s="235"/>
      <c r="H337" s="239">
        <v>0.11</v>
      </c>
      <c r="I337" s="240"/>
      <c r="J337" s="235"/>
      <c r="K337" s="235"/>
      <c r="L337" s="241"/>
      <c r="M337" s="242"/>
      <c r="N337" s="243"/>
      <c r="O337" s="243"/>
      <c r="P337" s="243"/>
      <c r="Q337" s="243"/>
      <c r="R337" s="243"/>
      <c r="S337" s="243"/>
      <c r="T337" s="24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5" t="s">
        <v>152</v>
      </c>
      <c r="AU337" s="245" t="s">
        <v>87</v>
      </c>
      <c r="AV337" s="13" t="s">
        <v>87</v>
      </c>
      <c r="AW337" s="13" t="s">
        <v>34</v>
      </c>
      <c r="AX337" s="13" t="s">
        <v>78</v>
      </c>
      <c r="AY337" s="245" t="s">
        <v>143</v>
      </c>
    </row>
    <row r="338" s="13" customFormat="1">
      <c r="A338" s="13"/>
      <c r="B338" s="234"/>
      <c r="C338" s="235"/>
      <c r="D338" s="236" t="s">
        <v>152</v>
      </c>
      <c r="E338" s="237" t="s">
        <v>1</v>
      </c>
      <c r="F338" s="238" t="s">
        <v>403</v>
      </c>
      <c r="G338" s="235"/>
      <c r="H338" s="239">
        <v>0.192</v>
      </c>
      <c r="I338" s="240"/>
      <c r="J338" s="235"/>
      <c r="K338" s="235"/>
      <c r="L338" s="241"/>
      <c r="M338" s="242"/>
      <c r="N338" s="243"/>
      <c r="O338" s="243"/>
      <c r="P338" s="243"/>
      <c r="Q338" s="243"/>
      <c r="R338" s="243"/>
      <c r="S338" s="243"/>
      <c r="T338" s="24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5" t="s">
        <v>152</v>
      </c>
      <c r="AU338" s="245" t="s">
        <v>87</v>
      </c>
      <c r="AV338" s="13" t="s">
        <v>87</v>
      </c>
      <c r="AW338" s="13" t="s">
        <v>34</v>
      </c>
      <c r="AX338" s="13" t="s">
        <v>78</v>
      </c>
      <c r="AY338" s="245" t="s">
        <v>143</v>
      </c>
    </row>
    <row r="339" s="15" customFormat="1">
      <c r="A339" s="15"/>
      <c r="B339" s="269"/>
      <c r="C339" s="270"/>
      <c r="D339" s="236" t="s">
        <v>152</v>
      </c>
      <c r="E339" s="271" t="s">
        <v>1</v>
      </c>
      <c r="F339" s="272" t="s">
        <v>404</v>
      </c>
      <c r="G339" s="270"/>
      <c r="H339" s="273">
        <v>0.87000000000000011</v>
      </c>
      <c r="I339" s="274"/>
      <c r="J339" s="270"/>
      <c r="K339" s="270"/>
      <c r="L339" s="275"/>
      <c r="M339" s="276"/>
      <c r="N339" s="277"/>
      <c r="O339" s="277"/>
      <c r="P339" s="277"/>
      <c r="Q339" s="277"/>
      <c r="R339" s="277"/>
      <c r="S339" s="277"/>
      <c r="T339" s="278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9" t="s">
        <v>152</v>
      </c>
      <c r="AU339" s="279" t="s">
        <v>87</v>
      </c>
      <c r="AV339" s="15" t="s">
        <v>162</v>
      </c>
      <c r="AW339" s="15" t="s">
        <v>34</v>
      </c>
      <c r="AX339" s="15" t="s">
        <v>78</v>
      </c>
      <c r="AY339" s="279" t="s">
        <v>143</v>
      </c>
    </row>
    <row r="340" s="13" customFormat="1">
      <c r="A340" s="13"/>
      <c r="B340" s="234"/>
      <c r="C340" s="235"/>
      <c r="D340" s="236" t="s">
        <v>152</v>
      </c>
      <c r="E340" s="237" t="s">
        <v>1</v>
      </c>
      <c r="F340" s="238" t="s">
        <v>405</v>
      </c>
      <c r="G340" s="235"/>
      <c r="H340" s="239">
        <v>1.1479999999999999</v>
      </c>
      <c r="I340" s="240"/>
      <c r="J340" s="235"/>
      <c r="K340" s="235"/>
      <c r="L340" s="241"/>
      <c r="M340" s="242"/>
      <c r="N340" s="243"/>
      <c r="O340" s="243"/>
      <c r="P340" s="243"/>
      <c r="Q340" s="243"/>
      <c r="R340" s="243"/>
      <c r="S340" s="243"/>
      <c r="T340" s="24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5" t="s">
        <v>152</v>
      </c>
      <c r="AU340" s="245" t="s">
        <v>87</v>
      </c>
      <c r="AV340" s="13" t="s">
        <v>87</v>
      </c>
      <c r="AW340" s="13" t="s">
        <v>34</v>
      </c>
      <c r="AX340" s="13" t="s">
        <v>78</v>
      </c>
      <c r="AY340" s="245" t="s">
        <v>143</v>
      </c>
    </row>
    <row r="341" s="13" customFormat="1">
      <c r="A341" s="13"/>
      <c r="B341" s="234"/>
      <c r="C341" s="235"/>
      <c r="D341" s="236" t="s">
        <v>152</v>
      </c>
      <c r="E341" s="237" t="s">
        <v>1</v>
      </c>
      <c r="F341" s="238" t="s">
        <v>406</v>
      </c>
      <c r="G341" s="235"/>
      <c r="H341" s="239">
        <v>1.218</v>
      </c>
      <c r="I341" s="240"/>
      <c r="J341" s="235"/>
      <c r="K341" s="235"/>
      <c r="L341" s="241"/>
      <c r="M341" s="242"/>
      <c r="N341" s="243"/>
      <c r="O341" s="243"/>
      <c r="P341" s="243"/>
      <c r="Q341" s="243"/>
      <c r="R341" s="243"/>
      <c r="S341" s="243"/>
      <c r="T341" s="24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5" t="s">
        <v>152</v>
      </c>
      <c r="AU341" s="245" t="s">
        <v>87</v>
      </c>
      <c r="AV341" s="13" t="s">
        <v>87</v>
      </c>
      <c r="AW341" s="13" t="s">
        <v>34</v>
      </c>
      <c r="AX341" s="13" t="s">
        <v>78</v>
      </c>
      <c r="AY341" s="245" t="s">
        <v>143</v>
      </c>
    </row>
    <row r="342" s="13" customFormat="1">
      <c r="A342" s="13"/>
      <c r="B342" s="234"/>
      <c r="C342" s="235"/>
      <c r="D342" s="236" t="s">
        <v>152</v>
      </c>
      <c r="E342" s="237" t="s">
        <v>1</v>
      </c>
      <c r="F342" s="238" t="s">
        <v>407</v>
      </c>
      <c r="G342" s="235"/>
      <c r="H342" s="239">
        <v>0.27400000000000002</v>
      </c>
      <c r="I342" s="240"/>
      <c r="J342" s="235"/>
      <c r="K342" s="235"/>
      <c r="L342" s="241"/>
      <c r="M342" s="242"/>
      <c r="N342" s="243"/>
      <c r="O342" s="243"/>
      <c r="P342" s="243"/>
      <c r="Q342" s="243"/>
      <c r="R342" s="243"/>
      <c r="S342" s="243"/>
      <c r="T342" s="24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5" t="s">
        <v>152</v>
      </c>
      <c r="AU342" s="245" t="s">
        <v>87</v>
      </c>
      <c r="AV342" s="13" t="s">
        <v>87</v>
      </c>
      <c r="AW342" s="13" t="s">
        <v>34</v>
      </c>
      <c r="AX342" s="13" t="s">
        <v>78</v>
      </c>
      <c r="AY342" s="245" t="s">
        <v>143</v>
      </c>
    </row>
    <row r="343" s="15" customFormat="1">
      <c r="A343" s="15"/>
      <c r="B343" s="269"/>
      <c r="C343" s="270"/>
      <c r="D343" s="236" t="s">
        <v>152</v>
      </c>
      <c r="E343" s="271" t="s">
        <v>1</v>
      </c>
      <c r="F343" s="272" t="s">
        <v>404</v>
      </c>
      <c r="G343" s="270"/>
      <c r="H343" s="273">
        <v>2.6399999999999997</v>
      </c>
      <c r="I343" s="274"/>
      <c r="J343" s="270"/>
      <c r="K343" s="270"/>
      <c r="L343" s="275"/>
      <c r="M343" s="276"/>
      <c r="N343" s="277"/>
      <c r="O343" s="277"/>
      <c r="P343" s="277"/>
      <c r="Q343" s="277"/>
      <c r="R343" s="277"/>
      <c r="S343" s="277"/>
      <c r="T343" s="278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79" t="s">
        <v>152</v>
      </c>
      <c r="AU343" s="279" t="s">
        <v>87</v>
      </c>
      <c r="AV343" s="15" t="s">
        <v>162</v>
      </c>
      <c r="AW343" s="15" t="s">
        <v>34</v>
      </c>
      <c r="AX343" s="15" t="s">
        <v>78</v>
      </c>
      <c r="AY343" s="279" t="s">
        <v>143</v>
      </c>
    </row>
    <row r="344" s="13" customFormat="1">
      <c r="A344" s="13"/>
      <c r="B344" s="234"/>
      <c r="C344" s="235"/>
      <c r="D344" s="236" t="s">
        <v>152</v>
      </c>
      <c r="E344" s="237" t="s">
        <v>1</v>
      </c>
      <c r="F344" s="238" t="s">
        <v>408</v>
      </c>
      <c r="G344" s="235"/>
      <c r="H344" s="239">
        <v>0.29199999999999998</v>
      </c>
      <c r="I344" s="240"/>
      <c r="J344" s="235"/>
      <c r="K344" s="235"/>
      <c r="L344" s="241"/>
      <c r="M344" s="242"/>
      <c r="N344" s="243"/>
      <c r="O344" s="243"/>
      <c r="P344" s="243"/>
      <c r="Q344" s="243"/>
      <c r="R344" s="243"/>
      <c r="S344" s="243"/>
      <c r="T344" s="24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5" t="s">
        <v>152</v>
      </c>
      <c r="AU344" s="245" t="s">
        <v>87</v>
      </c>
      <c r="AV344" s="13" t="s">
        <v>87</v>
      </c>
      <c r="AW344" s="13" t="s">
        <v>34</v>
      </c>
      <c r="AX344" s="13" t="s">
        <v>78</v>
      </c>
      <c r="AY344" s="245" t="s">
        <v>143</v>
      </c>
    </row>
    <row r="345" s="13" customFormat="1">
      <c r="A345" s="13"/>
      <c r="B345" s="234"/>
      <c r="C345" s="235"/>
      <c r="D345" s="236" t="s">
        <v>152</v>
      </c>
      <c r="E345" s="237" t="s">
        <v>1</v>
      </c>
      <c r="F345" s="238" t="s">
        <v>409</v>
      </c>
      <c r="G345" s="235"/>
      <c r="H345" s="239">
        <v>0.317</v>
      </c>
      <c r="I345" s="240"/>
      <c r="J345" s="235"/>
      <c r="K345" s="235"/>
      <c r="L345" s="241"/>
      <c r="M345" s="242"/>
      <c r="N345" s="243"/>
      <c r="O345" s="243"/>
      <c r="P345" s="243"/>
      <c r="Q345" s="243"/>
      <c r="R345" s="243"/>
      <c r="S345" s="243"/>
      <c r="T345" s="24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5" t="s">
        <v>152</v>
      </c>
      <c r="AU345" s="245" t="s">
        <v>87</v>
      </c>
      <c r="AV345" s="13" t="s">
        <v>87</v>
      </c>
      <c r="AW345" s="13" t="s">
        <v>34</v>
      </c>
      <c r="AX345" s="13" t="s">
        <v>78</v>
      </c>
      <c r="AY345" s="245" t="s">
        <v>143</v>
      </c>
    </row>
    <row r="346" s="13" customFormat="1">
      <c r="A346" s="13"/>
      <c r="B346" s="234"/>
      <c r="C346" s="235"/>
      <c r="D346" s="236" t="s">
        <v>152</v>
      </c>
      <c r="E346" s="237" t="s">
        <v>1</v>
      </c>
      <c r="F346" s="238" t="s">
        <v>410</v>
      </c>
      <c r="G346" s="235"/>
      <c r="H346" s="239">
        <v>0.27600000000000002</v>
      </c>
      <c r="I346" s="240"/>
      <c r="J346" s="235"/>
      <c r="K346" s="235"/>
      <c r="L346" s="241"/>
      <c r="M346" s="242"/>
      <c r="N346" s="243"/>
      <c r="O346" s="243"/>
      <c r="P346" s="243"/>
      <c r="Q346" s="243"/>
      <c r="R346" s="243"/>
      <c r="S346" s="243"/>
      <c r="T346" s="24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5" t="s">
        <v>152</v>
      </c>
      <c r="AU346" s="245" t="s">
        <v>87</v>
      </c>
      <c r="AV346" s="13" t="s">
        <v>87</v>
      </c>
      <c r="AW346" s="13" t="s">
        <v>34</v>
      </c>
      <c r="AX346" s="13" t="s">
        <v>78</v>
      </c>
      <c r="AY346" s="245" t="s">
        <v>143</v>
      </c>
    </row>
    <row r="347" s="13" customFormat="1">
      <c r="A347" s="13"/>
      <c r="B347" s="234"/>
      <c r="C347" s="235"/>
      <c r="D347" s="236" t="s">
        <v>152</v>
      </c>
      <c r="E347" s="237" t="s">
        <v>1</v>
      </c>
      <c r="F347" s="238" t="s">
        <v>411</v>
      </c>
      <c r="G347" s="235"/>
      <c r="H347" s="239">
        <v>0.30499999999999999</v>
      </c>
      <c r="I347" s="240"/>
      <c r="J347" s="235"/>
      <c r="K347" s="235"/>
      <c r="L347" s="241"/>
      <c r="M347" s="242"/>
      <c r="N347" s="243"/>
      <c r="O347" s="243"/>
      <c r="P347" s="243"/>
      <c r="Q347" s="243"/>
      <c r="R347" s="243"/>
      <c r="S347" s="243"/>
      <c r="T347" s="24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5" t="s">
        <v>152</v>
      </c>
      <c r="AU347" s="245" t="s">
        <v>87</v>
      </c>
      <c r="AV347" s="13" t="s">
        <v>87</v>
      </c>
      <c r="AW347" s="13" t="s">
        <v>34</v>
      </c>
      <c r="AX347" s="13" t="s">
        <v>78</v>
      </c>
      <c r="AY347" s="245" t="s">
        <v>143</v>
      </c>
    </row>
    <row r="348" s="13" customFormat="1">
      <c r="A348" s="13"/>
      <c r="B348" s="234"/>
      <c r="C348" s="235"/>
      <c r="D348" s="236" t="s">
        <v>152</v>
      </c>
      <c r="E348" s="237" t="s">
        <v>1</v>
      </c>
      <c r="F348" s="238" t="s">
        <v>412</v>
      </c>
      <c r="G348" s="235"/>
      <c r="H348" s="239">
        <v>0.49199999999999999</v>
      </c>
      <c r="I348" s="240"/>
      <c r="J348" s="235"/>
      <c r="K348" s="235"/>
      <c r="L348" s="241"/>
      <c r="M348" s="242"/>
      <c r="N348" s="243"/>
      <c r="O348" s="243"/>
      <c r="P348" s="243"/>
      <c r="Q348" s="243"/>
      <c r="R348" s="243"/>
      <c r="S348" s="243"/>
      <c r="T348" s="24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5" t="s">
        <v>152</v>
      </c>
      <c r="AU348" s="245" t="s">
        <v>87</v>
      </c>
      <c r="AV348" s="13" t="s">
        <v>87</v>
      </c>
      <c r="AW348" s="13" t="s">
        <v>34</v>
      </c>
      <c r="AX348" s="13" t="s">
        <v>78</v>
      </c>
      <c r="AY348" s="245" t="s">
        <v>143</v>
      </c>
    </row>
    <row r="349" s="15" customFormat="1">
      <c r="A349" s="15"/>
      <c r="B349" s="269"/>
      <c r="C349" s="270"/>
      <c r="D349" s="236" t="s">
        <v>152</v>
      </c>
      <c r="E349" s="271" t="s">
        <v>1</v>
      </c>
      <c r="F349" s="272" t="s">
        <v>404</v>
      </c>
      <c r="G349" s="270"/>
      <c r="H349" s="273">
        <v>1.6819999999999999</v>
      </c>
      <c r="I349" s="274"/>
      <c r="J349" s="270"/>
      <c r="K349" s="270"/>
      <c r="L349" s="275"/>
      <c r="M349" s="276"/>
      <c r="N349" s="277"/>
      <c r="O349" s="277"/>
      <c r="P349" s="277"/>
      <c r="Q349" s="277"/>
      <c r="R349" s="277"/>
      <c r="S349" s="277"/>
      <c r="T349" s="278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9" t="s">
        <v>152</v>
      </c>
      <c r="AU349" s="279" t="s">
        <v>87</v>
      </c>
      <c r="AV349" s="15" t="s">
        <v>162</v>
      </c>
      <c r="AW349" s="15" t="s">
        <v>34</v>
      </c>
      <c r="AX349" s="15" t="s">
        <v>78</v>
      </c>
      <c r="AY349" s="279" t="s">
        <v>143</v>
      </c>
    </row>
    <row r="350" s="13" customFormat="1">
      <c r="A350" s="13"/>
      <c r="B350" s="234"/>
      <c r="C350" s="235"/>
      <c r="D350" s="236" t="s">
        <v>152</v>
      </c>
      <c r="E350" s="237" t="s">
        <v>1</v>
      </c>
      <c r="F350" s="238" t="s">
        <v>413</v>
      </c>
      <c r="G350" s="235"/>
      <c r="H350" s="239">
        <v>0.436</v>
      </c>
      <c r="I350" s="240"/>
      <c r="J350" s="235"/>
      <c r="K350" s="235"/>
      <c r="L350" s="241"/>
      <c r="M350" s="242"/>
      <c r="N350" s="243"/>
      <c r="O350" s="243"/>
      <c r="P350" s="243"/>
      <c r="Q350" s="243"/>
      <c r="R350" s="243"/>
      <c r="S350" s="243"/>
      <c r="T350" s="24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5" t="s">
        <v>152</v>
      </c>
      <c r="AU350" s="245" t="s">
        <v>87</v>
      </c>
      <c r="AV350" s="13" t="s">
        <v>87</v>
      </c>
      <c r="AW350" s="13" t="s">
        <v>34</v>
      </c>
      <c r="AX350" s="13" t="s">
        <v>78</v>
      </c>
      <c r="AY350" s="245" t="s">
        <v>143</v>
      </c>
    </row>
    <row r="351" s="13" customFormat="1">
      <c r="A351" s="13"/>
      <c r="B351" s="234"/>
      <c r="C351" s="235"/>
      <c r="D351" s="236" t="s">
        <v>152</v>
      </c>
      <c r="E351" s="237" t="s">
        <v>1</v>
      </c>
      <c r="F351" s="238" t="s">
        <v>414</v>
      </c>
      <c r="G351" s="235"/>
      <c r="H351" s="239">
        <v>0.41899999999999998</v>
      </c>
      <c r="I351" s="240"/>
      <c r="J351" s="235"/>
      <c r="K351" s="235"/>
      <c r="L351" s="241"/>
      <c r="M351" s="242"/>
      <c r="N351" s="243"/>
      <c r="O351" s="243"/>
      <c r="P351" s="243"/>
      <c r="Q351" s="243"/>
      <c r="R351" s="243"/>
      <c r="S351" s="243"/>
      <c r="T351" s="24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5" t="s">
        <v>152</v>
      </c>
      <c r="AU351" s="245" t="s">
        <v>87</v>
      </c>
      <c r="AV351" s="13" t="s">
        <v>87</v>
      </c>
      <c r="AW351" s="13" t="s">
        <v>34</v>
      </c>
      <c r="AX351" s="13" t="s">
        <v>78</v>
      </c>
      <c r="AY351" s="245" t="s">
        <v>143</v>
      </c>
    </row>
    <row r="352" s="15" customFormat="1">
      <c r="A352" s="15"/>
      <c r="B352" s="269"/>
      <c r="C352" s="270"/>
      <c r="D352" s="236" t="s">
        <v>152</v>
      </c>
      <c r="E352" s="271" t="s">
        <v>1</v>
      </c>
      <c r="F352" s="272" t="s">
        <v>404</v>
      </c>
      <c r="G352" s="270"/>
      <c r="H352" s="273">
        <v>0.85499999999999998</v>
      </c>
      <c r="I352" s="274"/>
      <c r="J352" s="270"/>
      <c r="K352" s="270"/>
      <c r="L352" s="275"/>
      <c r="M352" s="276"/>
      <c r="N352" s="277"/>
      <c r="O352" s="277"/>
      <c r="P352" s="277"/>
      <c r="Q352" s="277"/>
      <c r="R352" s="277"/>
      <c r="S352" s="277"/>
      <c r="T352" s="278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9" t="s">
        <v>152</v>
      </c>
      <c r="AU352" s="279" t="s">
        <v>87</v>
      </c>
      <c r="AV352" s="15" t="s">
        <v>162</v>
      </c>
      <c r="AW352" s="15" t="s">
        <v>34</v>
      </c>
      <c r="AX352" s="15" t="s">
        <v>78</v>
      </c>
      <c r="AY352" s="279" t="s">
        <v>143</v>
      </c>
    </row>
    <row r="353" s="13" customFormat="1">
      <c r="A353" s="13"/>
      <c r="B353" s="234"/>
      <c r="C353" s="235"/>
      <c r="D353" s="236" t="s">
        <v>152</v>
      </c>
      <c r="E353" s="237" t="s">
        <v>1</v>
      </c>
      <c r="F353" s="238" t="s">
        <v>415</v>
      </c>
      <c r="G353" s="235"/>
      <c r="H353" s="239">
        <v>0.33800000000000002</v>
      </c>
      <c r="I353" s="240"/>
      <c r="J353" s="235"/>
      <c r="K353" s="235"/>
      <c r="L353" s="241"/>
      <c r="M353" s="242"/>
      <c r="N353" s="243"/>
      <c r="O353" s="243"/>
      <c r="P353" s="243"/>
      <c r="Q353" s="243"/>
      <c r="R353" s="243"/>
      <c r="S353" s="243"/>
      <c r="T353" s="24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5" t="s">
        <v>152</v>
      </c>
      <c r="AU353" s="245" t="s">
        <v>87</v>
      </c>
      <c r="AV353" s="13" t="s">
        <v>87</v>
      </c>
      <c r="AW353" s="13" t="s">
        <v>34</v>
      </c>
      <c r="AX353" s="13" t="s">
        <v>78</v>
      </c>
      <c r="AY353" s="245" t="s">
        <v>143</v>
      </c>
    </row>
    <row r="354" s="15" customFormat="1">
      <c r="A354" s="15"/>
      <c r="B354" s="269"/>
      <c r="C354" s="270"/>
      <c r="D354" s="236" t="s">
        <v>152</v>
      </c>
      <c r="E354" s="271" t="s">
        <v>1</v>
      </c>
      <c r="F354" s="272" t="s">
        <v>404</v>
      </c>
      <c r="G354" s="270"/>
      <c r="H354" s="273">
        <v>0.33800000000000002</v>
      </c>
      <c r="I354" s="274"/>
      <c r="J354" s="270"/>
      <c r="K354" s="270"/>
      <c r="L354" s="275"/>
      <c r="M354" s="276"/>
      <c r="N354" s="277"/>
      <c r="O354" s="277"/>
      <c r="P354" s="277"/>
      <c r="Q354" s="277"/>
      <c r="R354" s="277"/>
      <c r="S354" s="277"/>
      <c r="T354" s="278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79" t="s">
        <v>152</v>
      </c>
      <c r="AU354" s="279" t="s">
        <v>87</v>
      </c>
      <c r="AV354" s="15" t="s">
        <v>162</v>
      </c>
      <c r="AW354" s="15" t="s">
        <v>34</v>
      </c>
      <c r="AX354" s="15" t="s">
        <v>78</v>
      </c>
      <c r="AY354" s="279" t="s">
        <v>143</v>
      </c>
    </row>
    <row r="355" s="13" customFormat="1">
      <c r="A355" s="13"/>
      <c r="B355" s="234"/>
      <c r="C355" s="235"/>
      <c r="D355" s="236" t="s">
        <v>152</v>
      </c>
      <c r="E355" s="237" t="s">
        <v>1</v>
      </c>
      <c r="F355" s="238" t="s">
        <v>416</v>
      </c>
      <c r="G355" s="235"/>
      <c r="H355" s="239">
        <v>0.71399999999999997</v>
      </c>
      <c r="I355" s="240"/>
      <c r="J355" s="235"/>
      <c r="K355" s="235"/>
      <c r="L355" s="241"/>
      <c r="M355" s="242"/>
      <c r="N355" s="243"/>
      <c r="O355" s="243"/>
      <c r="P355" s="243"/>
      <c r="Q355" s="243"/>
      <c r="R355" s="243"/>
      <c r="S355" s="243"/>
      <c r="T355" s="24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5" t="s">
        <v>152</v>
      </c>
      <c r="AU355" s="245" t="s">
        <v>87</v>
      </c>
      <c r="AV355" s="13" t="s">
        <v>87</v>
      </c>
      <c r="AW355" s="13" t="s">
        <v>34</v>
      </c>
      <c r="AX355" s="13" t="s">
        <v>78</v>
      </c>
      <c r="AY355" s="245" t="s">
        <v>143</v>
      </c>
    </row>
    <row r="356" s="13" customFormat="1">
      <c r="A356" s="13"/>
      <c r="B356" s="234"/>
      <c r="C356" s="235"/>
      <c r="D356" s="236" t="s">
        <v>152</v>
      </c>
      <c r="E356" s="237" t="s">
        <v>1</v>
      </c>
      <c r="F356" s="238" t="s">
        <v>417</v>
      </c>
      <c r="G356" s="235"/>
      <c r="H356" s="239">
        <v>0.097000000000000003</v>
      </c>
      <c r="I356" s="240"/>
      <c r="J356" s="235"/>
      <c r="K356" s="235"/>
      <c r="L356" s="241"/>
      <c r="M356" s="242"/>
      <c r="N356" s="243"/>
      <c r="O356" s="243"/>
      <c r="P356" s="243"/>
      <c r="Q356" s="243"/>
      <c r="R356" s="243"/>
      <c r="S356" s="243"/>
      <c r="T356" s="24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5" t="s">
        <v>152</v>
      </c>
      <c r="AU356" s="245" t="s">
        <v>87</v>
      </c>
      <c r="AV356" s="13" t="s">
        <v>87</v>
      </c>
      <c r="AW356" s="13" t="s">
        <v>34</v>
      </c>
      <c r="AX356" s="13" t="s">
        <v>78</v>
      </c>
      <c r="AY356" s="245" t="s">
        <v>143</v>
      </c>
    </row>
    <row r="357" s="13" customFormat="1">
      <c r="A357" s="13"/>
      <c r="B357" s="234"/>
      <c r="C357" s="235"/>
      <c r="D357" s="236" t="s">
        <v>152</v>
      </c>
      <c r="E357" s="237" t="s">
        <v>1</v>
      </c>
      <c r="F357" s="238" t="s">
        <v>418</v>
      </c>
      <c r="G357" s="235"/>
      <c r="H357" s="239">
        <v>0.097000000000000003</v>
      </c>
      <c r="I357" s="240"/>
      <c r="J357" s="235"/>
      <c r="K357" s="235"/>
      <c r="L357" s="241"/>
      <c r="M357" s="242"/>
      <c r="N357" s="243"/>
      <c r="O357" s="243"/>
      <c r="P357" s="243"/>
      <c r="Q357" s="243"/>
      <c r="R357" s="243"/>
      <c r="S357" s="243"/>
      <c r="T357" s="24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5" t="s">
        <v>152</v>
      </c>
      <c r="AU357" s="245" t="s">
        <v>87</v>
      </c>
      <c r="AV357" s="13" t="s">
        <v>87</v>
      </c>
      <c r="AW357" s="13" t="s">
        <v>34</v>
      </c>
      <c r="AX357" s="13" t="s">
        <v>78</v>
      </c>
      <c r="AY357" s="245" t="s">
        <v>143</v>
      </c>
    </row>
    <row r="358" s="15" customFormat="1">
      <c r="A358" s="15"/>
      <c r="B358" s="269"/>
      <c r="C358" s="270"/>
      <c r="D358" s="236" t="s">
        <v>152</v>
      </c>
      <c r="E358" s="271" t="s">
        <v>1</v>
      </c>
      <c r="F358" s="272" t="s">
        <v>404</v>
      </c>
      <c r="G358" s="270"/>
      <c r="H358" s="273">
        <v>0.90799999999999992</v>
      </c>
      <c r="I358" s="274"/>
      <c r="J358" s="270"/>
      <c r="K358" s="270"/>
      <c r="L358" s="275"/>
      <c r="M358" s="276"/>
      <c r="N358" s="277"/>
      <c r="O358" s="277"/>
      <c r="P358" s="277"/>
      <c r="Q358" s="277"/>
      <c r="R358" s="277"/>
      <c r="S358" s="277"/>
      <c r="T358" s="278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79" t="s">
        <v>152</v>
      </c>
      <c r="AU358" s="279" t="s">
        <v>87</v>
      </c>
      <c r="AV358" s="15" t="s">
        <v>162</v>
      </c>
      <c r="AW358" s="15" t="s">
        <v>34</v>
      </c>
      <c r="AX358" s="15" t="s">
        <v>78</v>
      </c>
      <c r="AY358" s="279" t="s">
        <v>143</v>
      </c>
    </row>
    <row r="359" s="13" customFormat="1">
      <c r="A359" s="13"/>
      <c r="B359" s="234"/>
      <c r="C359" s="235"/>
      <c r="D359" s="236" t="s">
        <v>152</v>
      </c>
      <c r="E359" s="237" t="s">
        <v>1</v>
      </c>
      <c r="F359" s="238" t="s">
        <v>419</v>
      </c>
      <c r="G359" s="235"/>
      <c r="H359" s="239">
        <v>0.35499999999999998</v>
      </c>
      <c r="I359" s="240"/>
      <c r="J359" s="235"/>
      <c r="K359" s="235"/>
      <c r="L359" s="241"/>
      <c r="M359" s="242"/>
      <c r="N359" s="243"/>
      <c r="O359" s="243"/>
      <c r="P359" s="243"/>
      <c r="Q359" s="243"/>
      <c r="R359" s="243"/>
      <c r="S359" s="243"/>
      <c r="T359" s="24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5" t="s">
        <v>152</v>
      </c>
      <c r="AU359" s="245" t="s">
        <v>87</v>
      </c>
      <c r="AV359" s="13" t="s">
        <v>87</v>
      </c>
      <c r="AW359" s="13" t="s">
        <v>34</v>
      </c>
      <c r="AX359" s="13" t="s">
        <v>78</v>
      </c>
      <c r="AY359" s="245" t="s">
        <v>143</v>
      </c>
    </row>
    <row r="360" s="15" customFormat="1">
      <c r="A360" s="15"/>
      <c r="B360" s="269"/>
      <c r="C360" s="270"/>
      <c r="D360" s="236" t="s">
        <v>152</v>
      </c>
      <c r="E360" s="271" t="s">
        <v>1</v>
      </c>
      <c r="F360" s="272" t="s">
        <v>404</v>
      </c>
      <c r="G360" s="270"/>
      <c r="H360" s="273">
        <v>0.35499999999999998</v>
      </c>
      <c r="I360" s="274"/>
      <c r="J360" s="270"/>
      <c r="K360" s="270"/>
      <c r="L360" s="275"/>
      <c r="M360" s="276"/>
      <c r="N360" s="277"/>
      <c r="O360" s="277"/>
      <c r="P360" s="277"/>
      <c r="Q360" s="277"/>
      <c r="R360" s="277"/>
      <c r="S360" s="277"/>
      <c r="T360" s="278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9" t="s">
        <v>152</v>
      </c>
      <c r="AU360" s="279" t="s">
        <v>87</v>
      </c>
      <c r="AV360" s="15" t="s">
        <v>162</v>
      </c>
      <c r="AW360" s="15" t="s">
        <v>34</v>
      </c>
      <c r="AX360" s="15" t="s">
        <v>78</v>
      </c>
      <c r="AY360" s="279" t="s">
        <v>143</v>
      </c>
    </row>
    <row r="361" s="14" customFormat="1">
      <c r="A361" s="14"/>
      <c r="B361" s="246"/>
      <c r="C361" s="247"/>
      <c r="D361" s="236" t="s">
        <v>152</v>
      </c>
      <c r="E361" s="248" t="s">
        <v>1</v>
      </c>
      <c r="F361" s="249" t="s">
        <v>155</v>
      </c>
      <c r="G361" s="247"/>
      <c r="H361" s="250">
        <v>7.6479999999999997</v>
      </c>
      <c r="I361" s="251"/>
      <c r="J361" s="247"/>
      <c r="K361" s="247"/>
      <c r="L361" s="252"/>
      <c r="M361" s="253"/>
      <c r="N361" s="254"/>
      <c r="O361" s="254"/>
      <c r="P361" s="254"/>
      <c r="Q361" s="254"/>
      <c r="R361" s="254"/>
      <c r="S361" s="254"/>
      <c r="T361" s="25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6" t="s">
        <v>152</v>
      </c>
      <c r="AU361" s="256" t="s">
        <v>87</v>
      </c>
      <c r="AV361" s="14" t="s">
        <v>150</v>
      </c>
      <c r="AW361" s="14" t="s">
        <v>34</v>
      </c>
      <c r="AX361" s="14" t="s">
        <v>21</v>
      </c>
      <c r="AY361" s="256" t="s">
        <v>143</v>
      </c>
    </row>
    <row r="362" s="2" customFormat="1" ht="24.15" customHeight="1">
      <c r="A362" s="39"/>
      <c r="B362" s="40"/>
      <c r="C362" s="220" t="s">
        <v>503</v>
      </c>
      <c r="D362" s="220" t="s">
        <v>146</v>
      </c>
      <c r="E362" s="221" t="s">
        <v>504</v>
      </c>
      <c r="F362" s="222" t="s">
        <v>505</v>
      </c>
      <c r="G362" s="223" t="s">
        <v>149</v>
      </c>
      <c r="H362" s="224">
        <v>51.200000000000003</v>
      </c>
      <c r="I362" s="225"/>
      <c r="J362" s="226">
        <f>ROUND(I362*H362,1)</f>
        <v>0</v>
      </c>
      <c r="K362" s="227"/>
      <c r="L362" s="45"/>
      <c r="M362" s="228" t="s">
        <v>1</v>
      </c>
      <c r="N362" s="229" t="s">
        <v>43</v>
      </c>
      <c r="O362" s="92"/>
      <c r="P362" s="230">
        <f>O362*H362</f>
        <v>0</v>
      </c>
      <c r="Q362" s="230">
        <v>0.013440000000000001</v>
      </c>
      <c r="R362" s="230">
        <f>Q362*H362</f>
        <v>0.68812800000000007</v>
      </c>
      <c r="S362" s="230">
        <v>0</v>
      </c>
      <c r="T362" s="231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2" t="s">
        <v>219</v>
      </c>
      <c r="AT362" s="232" t="s">
        <v>146</v>
      </c>
      <c r="AU362" s="232" t="s">
        <v>87</v>
      </c>
      <c r="AY362" s="18" t="s">
        <v>143</v>
      </c>
      <c r="BE362" s="233">
        <f>IF(N362="základní",J362,0)</f>
        <v>0</v>
      </c>
      <c r="BF362" s="233">
        <f>IF(N362="snížená",J362,0)</f>
        <v>0</v>
      </c>
      <c r="BG362" s="233">
        <f>IF(N362="zákl. přenesená",J362,0)</f>
        <v>0</v>
      </c>
      <c r="BH362" s="233">
        <f>IF(N362="sníž. přenesená",J362,0)</f>
        <v>0</v>
      </c>
      <c r="BI362" s="233">
        <f>IF(N362="nulová",J362,0)</f>
        <v>0</v>
      </c>
      <c r="BJ362" s="18" t="s">
        <v>21</v>
      </c>
      <c r="BK362" s="233">
        <f>ROUND(I362*H362,1)</f>
        <v>0</v>
      </c>
      <c r="BL362" s="18" t="s">
        <v>219</v>
      </c>
      <c r="BM362" s="232" t="s">
        <v>506</v>
      </c>
    </row>
    <row r="363" s="13" customFormat="1">
      <c r="A363" s="13"/>
      <c r="B363" s="234"/>
      <c r="C363" s="235"/>
      <c r="D363" s="236" t="s">
        <v>152</v>
      </c>
      <c r="E363" s="237" t="s">
        <v>1</v>
      </c>
      <c r="F363" s="238" t="s">
        <v>507</v>
      </c>
      <c r="G363" s="235"/>
      <c r="H363" s="239">
        <v>51.200000000000003</v>
      </c>
      <c r="I363" s="240"/>
      <c r="J363" s="235"/>
      <c r="K363" s="235"/>
      <c r="L363" s="241"/>
      <c r="M363" s="242"/>
      <c r="N363" s="243"/>
      <c r="O363" s="243"/>
      <c r="P363" s="243"/>
      <c r="Q363" s="243"/>
      <c r="R363" s="243"/>
      <c r="S363" s="243"/>
      <c r="T363" s="24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5" t="s">
        <v>152</v>
      </c>
      <c r="AU363" s="245" t="s">
        <v>87</v>
      </c>
      <c r="AV363" s="13" t="s">
        <v>87</v>
      </c>
      <c r="AW363" s="13" t="s">
        <v>34</v>
      </c>
      <c r="AX363" s="13" t="s">
        <v>78</v>
      </c>
      <c r="AY363" s="245" t="s">
        <v>143</v>
      </c>
    </row>
    <row r="364" s="14" customFormat="1">
      <c r="A364" s="14"/>
      <c r="B364" s="246"/>
      <c r="C364" s="247"/>
      <c r="D364" s="236" t="s">
        <v>152</v>
      </c>
      <c r="E364" s="248" t="s">
        <v>1</v>
      </c>
      <c r="F364" s="249" t="s">
        <v>155</v>
      </c>
      <c r="G364" s="247"/>
      <c r="H364" s="250">
        <v>51.200000000000003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6" t="s">
        <v>152</v>
      </c>
      <c r="AU364" s="256" t="s">
        <v>87</v>
      </c>
      <c r="AV364" s="14" t="s">
        <v>150</v>
      </c>
      <c r="AW364" s="14" t="s">
        <v>34</v>
      </c>
      <c r="AX364" s="14" t="s">
        <v>21</v>
      </c>
      <c r="AY364" s="256" t="s">
        <v>143</v>
      </c>
    </row>
    <row r="365" s="2" customFormat="1" ht="24.15" customHeight="1">
      <c r="A365" s="39"/>
      <c r="B365" s="40"/>
      <c r="C365" s="220" t="s">
        <v>508</v>
      </c>
      <c r="D365" s="220" t="s">
        <v>146</v>
      </c>
      <c r="E365" s="221" t="s">
        <v>509</v>
      </c>
      <c r="F365" s="222" t="s">
        <v>510</v>
      </c>
      <c r="G365" s="223" t="s">
        <v>149</v>
      </c>
      <c r="H365" s="224">
        <v>51.200000000000003</v>
      </c>
      <c r="I365" s="225"/>
      <c r="J365" s="226">
        <f>ROUND(I365*H365,1)</f>
        <v>0</v>
      </c>
      <c r="K365" s="227"/>
      <c r="L365" s="45"/>
      <c r="M365" s="228" t="s">
        <v>1</v>
      </c>
      <c r="N365" s="229" t="s">
        <v>43</v>
      </c>
      <c r="O365" s="92"/>
      <c r="P365" s="230">
        <f>O365*H365</f>
        <v>0</v>
      </c>
      <c r="Q365" s="230">
        <v>0.00018000000000000001</v>
      </c>
      <c r="R365" s="230">
        <f>Q365*H365</f>
        <v>0.0092160000000000002</v>
      </c>
      <c r="S365" s="230">
        <v>0</v>
      </c>
      <c r="T365" s="23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2" t="s">
        <v>219</v>
      </c>
      <c r="AT365" s="232" t="s">
        <v>146</v>
      </c>
      <c r="AU365" s="232" t="s">
        <v>87</v>
      </c>
      <c r="AY365" s="18" t="s">
        <v>143</v>
      </c>
      <c r="BE365" s="233">
        <f>IF(N365="základní",J365,0)</f>
        <v>0</v>
      </c>
      <c r="BF365" s="233">
        <f>IF(N365="snížená",J365,0)</f>
        <v>0</v>
      </c>
      <c r="BG365" s="233">
        <f>IF(N365="zákl. přenesená",J365,0)</f>
        <v>0</v>
      </c>
      <c r="BH365" s="233">
        <f>IF(N365="sníž. přenesená",J365,0)</f>
        <v>0</v>
      </c>
      <c r="BI365" s="233">
        <f>IF(N365="nulová",J365,0)</f>
        <v>0</v>
      </c>
      <c r="BJ365" s="18" t="s">
        <v>21</v>
      </c>
      <c r="BK365" s="233">
        <f>ROUND(I365*H365,1)</f>
        <v>0</v>
      </c>
      <c r="BL365" s="18" t="s">
        <v>219</v>
      </c>
      <c r="BM365" s="232" t="s">
        <v>511</v>
      </c>
    </row>
    <row r="366" s="2" customFormat="1" ht="24.15" customHeight="1">
      <c r="A366" s="39"/>
      <c r="B366" s="40"/>
      <c r="C366" s="220" t="s">
        <v>512</v>
      </c>
      <c r="D366" s="220" t="s">
        <v>146</v>
      </c>
      <c r="E366" s="221" t="s">
        <v>513</v>
      </c>
      <c r="F366" s="222" t="s">
        <v>514</v>
      </c>
      <c r="G366" s="223" t="s">
        <v>256</v>
      </c>
      <c r="H366" s="268"/>
      <c r="I366" s="225"/>
      <c r="J366" s="226">
        <f>ROUND(I366*H366,1)</f>
        <v>0</v>
      </c>
      <c r="K366" s="227"/>
      <c r="L366" s="45"/>
      <c r="M366" s="228" t="s">
        <v>1</v>
      </c>
      <c r="N366" s="229" t="s">
        <v>43</v>
      </c>
      <c r="O366" s="92"/>
      <c r="P366" s="230">
        <f>O366*H366</f>
        <v>0</v>
      </c>
      <c r="Q366" s="230">
        <v>0</v>
      </c>
      <c r="R366" s="230">
        <f>Q366*H366</f>
        <v>0</v>
      </c>
      <c r="S366" s="230">
        <v>0</v>
      </c>
      <c r="T366" s="231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2" t="s">
        <v>219</v>
      </c>
      <c r="AT366" s="232" t="s">
        <v>146</v>
      </c>
      <c r="AU366" s="232" t="s">
        <v>87</v>
      </c>
      <c r="AY366" s="18" t="s">
        <v>143</v>
      </c>
      <c r="BE366" s="233">
        <f>IF(N366="základní",J366,0)</f>
        <v>0</v>
      </c>
      <c r="BF366" s="233">
        <f>IF(N366="snížená",J366,0)</f>
        <v>0</v>
      </c>
      <c r="BG366" s="233">
        <f>IF(N366="zákl. přenesená",J366,0)</f>
        <v>0</v>
      </c>
      <c r="BH366" s="233">
        <f>IF(N366="sníž. přenesená",J366,0)</f>
        <v>0</v>
      </c>
      <c r="BI366" s="233">
        <f>IF(N366="nulová",J366,0)</f>
        <v>0</v>
      </c>
      <c r="BJ366" s="18" t="s">
        <v>21</v>
      </c>
      <c r="BK366" s="233">
        <f>ROUND(I366*H366,1)</f>
        <v>0</v>
      </c>
      <c r="BL366" s="18" t="s">
        <v>219</v>
      </c>
      <c r="BM366" s="232" t="s">
        <v>515</v>
      </c>
    </row>
    <row r="367" s="12" customFormat="1" ht="22.8" customHeight="1">
      <c r="A367" s="12"/>
      <c r="B367" s="204"/>
      <c r="C367" s="205"/>
      <c r="D367" s="206" t="s">
        <v>77</v>
      </c>
      <c r="E367" s="218" t="s">
        <v>516</v>
      </c>
      <c r="F367" s="218" t="s">
        <v>517</v>
      </c>
      <c r="G367" s="205"/>
      <c r="H367" s="205"/>
      <c r="I367" s="208"/>
      <c r="J367" s="219">
        <f>BK367</f>
        <v>0</v>
      </c>
      <c r="K367" s="205"/>
      <c r="L367" s="210"/>
      <c r="M367" s="211"/>
      <c r="N367" s="212"/>
      <c r="O367" s="212"/>
      <c r="P367" s="213">
        <f>SUM(P368:P399)</f>
        <v>0</v>
      </c>
      <c r="Q367" s="212"/>
      <c r="R367" s="213">
        <f>SUM(R368:R399)</f>
        <v>18.449289</v>
      </c>
      <c r="S367" s="212"/>
      <c r="T367" s="214">
        <f>SUM(T368:T399)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15" t="s">
        <v>87</v>
      </c>
      <c r="AT367" s="216" t="s">
        <v>77</v>
      </c>
      <c r="AU367" s="216" t="s">
        <v>21</v>
      </c>
      <c r="AY367" s="215" t="s">
        <v>143</v>
      </c>
      <c r="BK367" s="217">
        <f>SUM(BK368:BK399)</f>
        <v>0</v>
      </c>
    </row>
    <row r="368" s="2" customFormat="1" ht="24.15" customHeight="1">
      <c r="A368" s="39"/>
      <c r="B368" s="40"/>
      <c r="C368" s="220" t="s">
        <v>518</v>
      </c>
      <c r="D368" s="220" t="s">
        <v>146</v>
      </c>
      <c r="E368" s="221" t="s">
        <v>519</v>
      </c>
      <c r="F368" s="222" t="s">
        <v>520</v>
      </c>
      <c r="G368" s="223" t="s">
        <v>149</v>
      </c>
      <c r="H368" s="224">
        <v>45.241999999999997</v>
      </c>
      <c r="I368" s="225"/>
      <c r="J368" s="226">
        <f>ROUND(I368*H368,1)</f>
        <v>0</v>
      </c>
      <c r="K368" s="227"/>
      <c r="L368" s="45"/>
      <c r="M368" s="228" t="s">
        <v>1</v>
      </c>
      <c r="N368" s="229" t="s">
        <v>43</v>
      </c>
      <c r="O368" s="92"/>
      <c r="P368" s="230">
        <f>O368*H368</f>
        <v>0</v>
      </c>
      <c r="Q368" s="230">
        <v>0.025510000000000001</v>
      </c>
      <c r="R368" s="230">
        <f>Q368*H368</f>
        <v>1.1541234199999999</v>
      </c>
      <c r="S368" s="230">
        <v>0</v>
      </c>
      <c r="T368" s="23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2" t="s">
        <v>219</v>
      </c>
      <c r="AT368" s="232" t="s">
        <v>146</v>
      </c>
      <c r="AU368" s="232" t="s">
        <v>87</v>
      </c>
      <c r="AY368" s="18" t="s">
        <v>143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18" t="s">
        <v>21</v>
      </c>
      <c r="BK368" s="233">
        <f>ROUND(I368*H368,1)</f>
        <v>0</v>
      </c>
      <c r="BL368" s="18" t="s">
        <v>219</v>
      </c>
      <c r="BM368" s="232" t="s">
        <v>521</v>
      </c>
    </row>
    <row r="369" s="13" customFormat="1">
      <c r="A369" s="13"/>
      <c r="B369" s="234"/>
      <c r="C369" s="235"/>
      <c r="D369" s="236" t="s">
        <v>152</v>
      </c>
      <c r="E369" s="237" t="s">
        <v>1</v>
      </c>
      <c r="F369" s="238" t="s">
        <v>522</v>
      </c>
      <c r="G369" s="235"/>
      <c r="H369" s="239">
        <v>32.991999999999997</v>
      </c>
      <c r="I369" s="240"/>
      <c r="J369" s="235"/>
      <c r="K369" s="235"/>
      <c r="L369" s="241"/>
      <c r="M369" s="242"/>
      <c r="N369" s="243"/>
      <c r="O369" s="243"/>
      <c r="P369" s="243"/>
      <c r="Q369" s="243"/>
      <c r="R369" s="243"/>
      <c r="S369" s="243"/>
      <c r="T369" s="24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5" t="s">
        <v>152</v>
      </c>
      <c r="AU369" s="245" t="s">
        <v>87</v>
      </c>
      <c r="AV369" s="13" t="s">
        <v>87</v>
      </c>
      <c r="AW369" s="13" t="s">
        <v>34</v>
      </c>
      <c r="AX369" s="13" t="s">
        <v>78</v>
      </c>
      <c r="AY369" s="245" t="s">
        <v>143</v>
      </c>
    </row>
    <row r="370" s="13" customFormat="1">
      <c r="A370" s="13"/>
      <c r="B370" s="234"/>
      <c r="C370" s="235"/>
      <c r="D370" s="236" t="s">
        <v>152</v>
      </c>
      <c r="E370" s="237" t="s">
        <v>1</v>
      </c>
      <c r="F370" s="238" t="s">
        <v>523</v>
      </c>
      <c r="G370" s="235"/>
      <c r="H370" s="239">
        <v>12.25</v>
      </c>
      <c r="I370" s="240"/>
      <c r="J370" s="235"/>
      <c r="K370" s="235"/>
      <c r="L370" s="241"/>
      <c r="M370" s="242"/>
      <c r="N370" s="243"/>
      <c r="O370" s="243"/>
      <c r="P370" s="243"/>
      <c r="Q370" s="243"/>
      <c r="R370" s="243"/>
      <c r="S370" s="243"/>
      <c r="T370" s="24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5" t="s">
        <v>152</v>
      </c>
      <c r="AU370" s="245" t="s">
        <v>87</v>
      </c>
      <c r="AV370" s="13" t="s">
        <v>87</v>
      </c>
      <c r="AW370" s="13" t="s">
        <v>34</v>
      </c>
      <c r="AX370" s="13" t="s">
        <v>78</v>
      </c>
      <c r="AY370" s="245" t="s">
        <v>143</v>
      </c>
    </row>
    <row r="371" s="14" customFormat="1">
      <c r="A371" s="14"/>
      <c r="B371" s="246"/>
      <c r="C371" s="247"/>
      <c r="D371" s="236" t="s">
        <v>152</v>
      </c>
      <c r="E371" s="248" t="s">
        <v>1</v>
      </c>
      <c r="F371" s="249" t="s">
        <v>155</v>
      </c>
      <c r="G371" s="247"/>
      <c r="H371" s="250">
        <v>45.241999999999997</v>
      </c>
      <c r="I371" s="251"/>
      <c r="J371" s="247"/>
      <c r="K371" s="247"/>
      <c r="L371" s="252"/>
      <c r="M371" s="253"/>
      <c r="N371" s="254"/>
      <c r="O371" s="254"/>
      <c r="P371" s="254"/>
      <c r="Q371" s="254"/>
      <c r="R371" s="254"/>
      <c r="S371" s="254"/>
      <c r="T371" s="25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6" t="s">
        <v>152</v>
      </c>
      <c r="AU371" s="256" t="s">
        <v>87</v>
      </c>
      <c r="AV371" s="14" t="s">
        <v>150</v>
      </c>
      <c r="AW371" s="14" t="s">
        <v>34</v>
      </c>
      <c r="AX371" s="14" t="s">
        <v>21</v>
      </c>
      <c r="AY371" s="256" t="s">
        <v>143</v>
      </c>
    </row>
    <row r="372" s="2" customFormat="1" ht="24.15" customHeight="1">
      <c r="A372" s="39"/>
      <c r="B372" s="40"/>
      <c r="C372" s="220" t="s">
        <v>524</v>
      </c>
      <c r="D372" s="220" t="s">
        <v>146</v>
      </c>
      <c r="E372" s="221" t="s">
        <v>525</v>
      </c>
      <c r="F372" s="222" t="s">
        <v>526</v>
      </c>
      <c r="G372" s="223" t="s">
        <v>149</v>
      </c>
      <c r="H372" s="224">
        <v>31.448</v>
      </c>
      <c r="I372" s="225"/>
      <c r="J372" s="226">
        <f>ROUND(I372*H372,1)</f>
        <v>0</v>
      </c>
      <c r="K372" s="227"/>
      <c r="L372" s="45"/>
      <c r="M372" s="228" t="s">
        <v>1</v>
      </c>
      <c r="N372" s="229" t="s">
        <v>43</v>
      </c>
      <c r="O372" s="92"/>
      <c r="P372" s="230">
        <f>O372*H372</f>
        <v>0</v>
      </c>
      <c r="Q372" s="230">
        <v>0.02614</v>
      </c>
      <c r="R372" s="230">
        <f>Q372*H372</f>
        <v>0.82205072000000001</v>
      </c>
      <c r="S372" s="230">
        <v>0</v>
      </c>
      <c r="T372" s="23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2" t="s">
        <v>219</v>
      </c>
      <c r="AT372" s="232" t="s">
        <v>146</v>
      </c>
      <c r="AU372" s="232" t="s">
        <v>87</v>
      </c>
      <c r="AY372" s="18" t="s">
        <v>143</v>
      </c>
      <c r="BE372" s="233">
        <f>IF(N372="základní",J372,0)</f>
        <v>0</v>
      </c>
      <c r="BF372" s="233">
        <f>IF(N372="snížená",J372,0)</f>
        <v>0</v>
      </c>
      <c r="BG372" s="233">
        <f>IF(N372="zákl. přenesená",J372,0)</f>
        <v>0</v>
      </c>
      <c r="BH372" s="233">
        <f>IF(N372="sníž. přenesená",J372,0)</f>
        <v>0</v>
      </c>
      <c r="BI372" s="233">
        <f>IF(N372="nulová",J372,0)</f>
        <v>0</v>
      </c>
      <c r="BJ372" s="18" t="s">
        <v>21</v>
      </c>
      <c r="BK372" s="233">
        <f>ROUND(I372*H372,1)</f>
        <v>0</v>
      </c>
      <c r="BL372" s="18" t="s">
        <v>219</v>
      </c>
      <c r="BM372" s="232" t="s">
        <v>527</v>
      </c>
    </row>
    <row r="373" s="13" customFormat="1">
      <c r="A373" s="13"/>
      <c r="B373" s="234"/>
      <c r="C373" s="235"/>
      <c r="D373" s="236" t="s">
        <v>152</v>
      </c>
      <c r="E373" s="237" t="s">
        <v>1</v>
      </c>
      <c r="F373" s="238" t="s">
        <v>528</v>
      </c>
      <c r="G373" s="235"/>
      <c r="H373" s="239">
        <v>31.448</v>
      </c>
      <c r="I373" s="240"/>
      <c r="J373" s="235"/>
      <c r="K373" s="235"/>
      <c r="L373" s="241"/>
      <c r="M373" s="242"/>
      <c r="N373" s="243"/>
      <c r="O373" s="243"/>
      <c r="P373" s="243"/>
      <c r="Q373" s="243"/>
      <c r="R373" s="243"/>
      <c r="S373" s="243"/>
      <c r="T373" s="24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5" t="s">
        <v>152</v>
      </c>
      <c r="AU373" s="245" t="s">
        <v>87</v>
      </c>
      <c r="AV373" s="13" t="s">
        <v>87</v>
      </c>
      <c r="AW373" s="13" t="s">
        <v>34</v>
      </c>
      <c r="AX373" s="13" t="s">
        <v>78</v>
      </c>
      <c r="AY373" s="245" t="s">
        <v>143</v>
      </c>
    </row>
    <row r="374" s="14" customFormat="1">
      <c r="A374" s="14"/>
      <c r="B374" s="246"/>
      <c r="C374" s="247"/>
      <c r="D374" s="236" t="s">
        <v>152</v>
      </c>
      <c r="E374" s="248" t="s">
        <v>1</v>
      </c>
      <c r="F374" s="249" t="s">
        <v>155</v>
      </c>
      <c r="G374" s="247"/>
      <c r="H374" s="250">
        <v>31.448</v>
      </c>
      <c r="I374" s="251"/>
      <c r="J374" s="247"/>
      <c r="K374" s="247"/>
      <c r="L374" s="252"/>
      <c r="M374" s="253"/>
      <c r="N374" s="254"/>
      <c r="O374" s="254"/>
      <c r="P374" s="254"/>
      <c r="Q374" s="254"/>
      <c r="R374" s="254"/>
      <c r="S374" s="254"/>
      <c r="T374" s="255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6" t="s">
        <v>152</v>
      </c>
      <c r="AU374" s="256" t="s">
        <v>87</v>
      </c>
      <c r="AV374" s="14" t="s">
        <v>150</v>
      </c>
      <c r="AW374" s="14" t="s">
        <v>34</v>
      </c>
      <c r="AX374" s="14" t="s">
        <v>21</v>
      </c>
      <c r="AY374" s="256" t="s">
        <v>143</v>
      </c>
    </row>
    <row r="375" s="2" customFormat="1" ht="24.15" customHeight="1">
      <c r="A375" s="39"/>
      <c r="B375" s="40"/>
      <c r="C375" s="220" t="s">
        <v>529</v>
      </c>
      <c r="D375" s="220" t="s">
        <v>146</v>
      </c>
      <c r="E375" s="221" t="s">
        <v>530</v>
      </c>
      <c r="F375" s="222" t="s">
        <v>531</v>
      </c>
      <c r="G375" s="223" t="s">
        <v>149</v>
      </c>
      <c r="H375" s="224">
        <v>49.780000000000001</v>
      </c>
      <c r="I375" s="225"/>
      <c r="J375" s="226">
        <f>ROUND(I375*H375,1)</f>
        <v>0</v>
      </c>
      <c r="K375" s="227"/>
      <c r="L375" s="45"/>
      <c r="M375" s="228" t="s">
        <v>1</v>
      </c>
      <c r="N375" s="229" t="s">
        <v>43</v>
      </c>
      <c r="O375" s="92"/>
      <c r="P375" s="230">
        <f>O375*H375</f>
        <v>0</v>
      </c>
      <c r="Q375" s="230">
        <v>0.045699999999999998</v>
      </c>
      <c r="R375" s="230">
        <f>Q375*H375</f>
        <v>2.2749459999999999</v>
      </c>
      <c r="S375" s="230">
        <v>0</v>
      </c>
      <c r="T375" s="231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2" t="s">
        <v>219</v>
      </c>
      <c r="AT375" s="232" t="s">
        <v>146</v>
      </c>
      <c r="AU375" s="232" t="s">
        <v>87</v>
      </c>
      <c r="AY375" s="18" t="s">
        <v>143</v>
      </c>
      <c r="BE375" s="233">
        <f>IF(N375="základní",J375,0)</f>
        <v>0</v>
      </c>
      <c r="BF375" s="233">
        <f>IF(N375="snížená",J375,0)</f>
        <v>0</v>
      </c>
      <c r="BG375" s="233">
        <f>IF(N375="zákl. přenesená",J375,0)</f>
        <v>0</v>
      </c>
      <c r="BH375" s="233">
        <f>IF(N375="sníž. přenesená",J375,0)</f>
        <v>0</v>
      </c>
      <c r="BI375" s="233">
        <f>IF(N375="nulová",J375,0)</f>
        <v>0</v>
      </c>
      <c r="BJ375" s="18" t="s">
        <v>21</v>
      </c>
      <c r="BK375" s="233">
        <f>ROUND(I375*H375,1)</f>
        <v>0</v>
      </c>
      <c r="BL375" s="18" t="s">
        <v>219</v>
      </c>
      <c r="BM375" s="232" t="s">
        <v>532</v>
      </c>
    </row>
    <row r="376" s="13" customFormat="1">
      <c r="A376" s="13"/>
      <c r="B376" s="234"/>
      <c r="C376" s="235"/>
      <c r="D376" s="236" t="s">
        <v>152</v>
      </c>
      <c r="E376" s="237" t="s">
        <v>1</v>
      </c>
      <c r="F376" s="238" t="s">
        <v>533</v>
      </c>
      <c r="G376" s="235"/>
      <c r="H376" s="239">
        <v>11.756</v>
      </c>
      <c r="I376" s="240"/>
      <c r="J376" s="235"/>
      <c r="K376" s="235"/>
      <c r="L376" s="241"/>
      <c r="M376" s="242"/>
      <c r="N376" s="243"/>
      <c r="O376" s="243"/>
      <c r="P376" s="243"/>
      <c r="Q376" s="243"/>
      <c r="R376" s="243"/>
      <c r="S376" s="243"/>
      <c r="T376" s="24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5" t="s">
        <v>152</v>
      </c>
      <c r="AU376" s="245" t="s">
        <v>87</v>
      </c>
      <c r="AV376" s="13" t="s">
        <v>87</v>
      </c>
      <c r="AW376" s="13" t="s">
        <v>34</v>
      </c>
      <c r="AX376" s="13" t="s">
        <v>78</v>
      </c>
      <c r="AY376" s="245" t="s">
        <v>143</v>
      </c>
    </row>
    <row r="377" s="13" customFormat="1">
      <c r="A377" s="13"/>
      <c r="B377" s="234"/>
      <c r="C377" s="235"/>
      <c r="D377" s="236" t="s">
        <v>152</v>
      </c>
      <c r="E377" s="237" t="s">
        <v>1</v>
      </c>
      <c r="F377" s="238" t="s">
        <v>534</v>
      </c>
      <c r="G377" s="235"/>
      <c r="H377" s="239">
        <v>38.024000000000001</v>
      </c>
      <c r="I377" s="240"/>
      <c r="J377" s="235"/>
      <c r="K377" s="235"/>
      <c r="L377" s="241"/>
      <c r="M377" s="242"/>
      <c r="N377" s="243"/>
      <c r="O377" s="243"/>
      <c r="P377" s="243"/>
      <c r="Q377" s="243"/>
      <c r="R377" s="243"/>
      <c r="S377" s="243"/>
      <c r="T377" s="24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5" t="s">
        <v>152</v>
      </c>
      <c r="AU377" s="245" t="s">
        <v>87</v>
      </c>
      <c r="AV377" s="13" t="s">
        <v>87</v>
      </c>
      <c r="AW377" s="13" t="s">
        <v>34</v>
      </c>
      <c r="AX377" s="13" t="s">
        <v>78</v>
      </c>
      <c r="AY377" s="245" t="s">
        <v>143</v>
      </c>
    </row>
    <row r="378" s="14" customFormat="1">
      <c r="A378" s="14"/>
      <c r="B378" s="246"/>
      <c r="C378" s="247"/>
      <c r="D378" s="236" t="s">
        <v>152</v>
      </c>
      <c r="E378" s="248" t="s">
        <v>1</v>
      </c>
      <c r="F378" s="249" t="s">
        <v>155</v>
      </c>
      <c r="G378" s="247"/>
      <c r="H378" s="250">
        <v>49.780000000000001</v>
      </c>
      <c r="I378" s="251"/>
      <c r="J378" s="247"/>
      <c r="K378" s="247"/>
      <c r="L378" s="252"/>
      <c r="M378" s="253"/>
      <c r="N378" s="254"/>
      <c r="O378" s="254"/>
      <c r="P378" s="254"/>
      <c r="Q378" s="254"/>
      <c r="R378" s="254"/>
      <c r="S378" s="254"/>
      <c r="T378" s="255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6" t="s">
        <v>152</v>
      </c>
      <c r="AU378" s="256" t="s">
        <v>87</v>
      </c>
      <c r="AV378" s="14" t="s">
        <v>150</v>
      </c>
      <c r="AW378" s="14" t="s">
        <v>34</v>
      </c>
      <c r="AX378" s="14" t="s">
        <v>21</v>
      </c>
      <c r="AY378" s="256" t="s">
        <v>143</v>
      </c>
    </row>
    <row r="379" s="2" customFormat="1" ht="33" customHeight="1">
      <c r="A379" s="39"/>
      <c r="B379" s="40"/>
      <c r="C379" s="220" t="s">
        <v>535</v>
      </c>
      <c r="D379" s="220" t="s">
        <v>146</v>
      </c>
      <c r="E379" s="221" t="s">
        <v>536</v>
      </c>
      <c r="F379" s="222" t="s">
        <v>537</v>
      </c>
      <c r="G379" s="223" t="s">
        <v>149</v>
      </c>
      <c r="H379" s="224">
        <v>183.62899999999999</v>
      </c>
      <c r="I379" s="225"/>
      <c r="J379" s="226">
        <f>ROUND(I379*H379,1)</f>
        <v>0</v>
      </c>
      <c r="K379" s="227"/>
      <c r="L379" s="45"/>
      <c r="M379" s="228" t="s">
        <v>1</v>
      </c>
      <c r="N379" s="229" t="s">
        <v>43</v>
      </c>
      <c r="O379" s="92"/>
      <c r="P379" s="230">
        <f>O379*H379</f>
        <v>0</v>
      </c>
      <c r="Q379" s="230">
        <v>0.016240000000000001</v>
      </c>
      <c r="R379" s="230">
        <f>Q379*H379</f>
        <v>2.9821349600000002</v>
      </c>
      <c r="S379" s="230">
        <v>0</v>
      </c>
      <c r="T379" s="231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2" t="s">
        <v>219</v>
      </c>
      <c r="AT379" s="232" t="s">
        <v>146</v>
      </c>
      <c r="AU379" s="232" t="s">
        <v>87</v>
      </c>
      <c r="AY379" s="18" t="s">
        <v>143</v>
      </c>
      <c r="BE379" s="233">
        <f>IF(N379="základní",J379,0)</f>
        <v>0</v>
      </c>
      <c r="BF379" s="233">
        <f>IF(N379="snížená",J379,0)</f>
        <v>0</v>
      </c>
      <c r="BG379" s="233">
        <f>IF(N379="zákl. přenesená",J379,0)</f>
        <v>0</v>
      </c>
      <c r="BH379" s="233">
        <f>IF(N379="sníž. přenesená",J379,0)</f>
        <v>0</v>
      </c>
      <c r="BI379" s="233">
        <f>IF(N379="nulová",J379,0)</f>
        <v>0</v>
      </c>
      <c r="BJ379" s="18" t="s">
        <v>21</v>
      </c>
      <c r="BK379" s="233">
        <f>ROUND(I379*H379,1)</f>
        <v>0</v>
      </c>
      <c r="BL379" s="18" t="s">
        <v>219</v>
      </c>
      <c r="BM379" s="232" t="s">
        <v>538</v>
      </c>
    </row>
    <row r="380" s="13" customFormat="1">
      <c r="A380" s="13"/>
      <c r="B380" s="234"/>
      <c r="C380" s="235"/>
      <c r="D380" s="236" t="s">
        <v>152</v>
      </c>
      <c r="E380" s="237" t="s">
        <v>1</v>
      </c>
      <c r="F380" s="238" t="s">
        <v>539</v>
      </c>
      <c r="G380" s="235"/>
      <c r="H380" s="239">
        <v>56.32</v>
      </c>
      <c r="I380" s="240"/>
      <c r="J380" s="235"/>
      <c r="K380" s="235"/>
      <c r="L380" s="241"/>
      <c r="M380" s="242"/>
      <c r="N380" s="243"/>
      <c r="O380" s="243"/>
      <c r="P380" s="243"/>
      <c r="Q380" s="243"/>
      <c r="R380" s="243"/>
      <c r="S380" s="243"/>
      <c r="T380" s="24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5" t="s">
        <v>152</v>
      </c>
      <c r="AU380" s="245" t="s">
        <v>87</v>
      </c>
      <c r="AV380" s="13" t="s">
        <v>87</v>
      </c>
      <c r="AW380" s="13" t="s">
        <v>34</v>
      </c>
      <c r="AX380" s="13" t="s">
        <v>78</v>
      </c>
      <c r="AY380" s="245" t="s">
        <v>143</v>
      </c>
    </row>
    <row r="381" s="13" customFormat="1">
      <c r="A381" s="13"/>
      <c r="B381" s="234"/>
      <c r="C381" s="235"/>
      <c r="D381" s="236" t="s">
        <v>152</v>
      </c>
      <c r="E381" s="237" t="s">
        <v>1</v>
      </c>
      <c r="F381" s="238" t="s">
        <v>540</v>
      </c>
      <c r="G381" s="235"/>
      <c r="H381" s="239">
        <v>45</v>
      </c>
      <c r="I381" s="240"/>
      <c r="J381" s="235"/>
      <c r="K381" s="235"/>
      <c r="L381" s="241"/>
      <c r="M381" s="242"/>
      <c r="N381" s="243"/>
      <c r="O381" s="243"/>
      <c r="P381" s="243"/>
      <c r="Q381" s="243"/>
      <c r="R381" s="243"/>
      <c r="S381" s="243"/>
      <c r="T381" s="24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5" t="s">
        <v>152</v>
      </c>
      <c r="AU381" s="245" t="s">
        <v>87</v>
      </c>
      <c r="AV381" s="13" t="s">
        <v>87</v>
      </c>
      <c r="AW381" s="13" t="s">
        <v>34</v>
      </c>
      <c r="AX381" s="13" t="s">
        <v>78</v>
      </c>
      <c r="AY381" s="245" t="s">
        <v>143</v>
      </c>
    </row>
    <row r="382" s="13" customFormat="1">
      <c r="A382" s="13"/>
      <c r="B382" s="234"/>
      <c r="C382" s="235"/>
      <c r="D382" s="236" t="s">
        <v>152</v>
      </c>
      <c r="E382" s="237" t="s">
        <v>1</v>
      </c>
      <c r="F382" s="238" t="s">
        <v>541</v>
      </c>
      <c r="G382" s="235"/>
      <c r="H382" s="239">
        <v>82.308999999999998</v>
      </c>
      <c r="I382" s="240"/>
      <c r="J382" s="235"/>
      <c r="K382" s="235"/>
      <c r="L382" s="241"/>
      <c r="M382" s="242"/>
      <c r="N382" s="243"/>
      <c r="O382" s="243"/>
      <c r="P382" s="243"/>
      <c r="Q382" s="243"/>
      <c r="R382" s="243"/>
      <c r="S382" s="243"/>
      <c r="T382" s="24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5" t="s">
        <v>152</v>
      </c>
      <c r="AU382" s="245" t="s">
        <v>87</v>
      </c>
      <c r="AV382" s="13" t="s">
        <v>87</v>
      </c>
      <c r="AW382" s="13" t="s">
        <v>34</v>
      </c>
      <c r="AX382" s="13" t="s">
        <v>78</v>
      </c>
      <c r="AY382" s="245" t="s">
        <v>143</v>
      </c>
    </row>
    <row r="383" s="14" customFormat="1">
      <c r="A383" s="14"/>
      <c r="B383" s="246"/>
      <c r="C383" s="247"/>
      <c r="D383" s="236" t="s">
        <v>152</v>
      </c>
      <c r="E383" s="248" t="s">
        <v>1</v>
      </c>
      <c r="F383" s="249" t="s">
        <v>155</v>
      </c>
      <c r="G383" s="247"/>
      <c r="H383" s="250">
        <v>183.62899999999999</v>
      </c>
      <c r="I383" s="251"/>
      <c r="J383" s="247"/>
      <c r="K383" s="247"/>
      <c r="L383" s="252"/>
      <c r="M383" s="253"/>
      <c r="N383" s="254"/>
      <c r="O383" s="254"/>
      <c r="P383" s="254"/>
      <c r="Q383" s="254"/>
      <c r="R383" s="254"/>
      <c r="S383" s="254"/>
      <c r="T383" s="25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6" t="s">
        <v>152</v>
      </c>
      <c r="AU383" s="256" t="s">
        <v>87</v>
      </c>
      <c r="AV383" s="14" t="s">
        <v>150</v>
      </c>
      <c r="AW383" s="14" t="s">
        <v>34</v>
      </c>
      <c r="AX383" s="14" t="s">
        <v>21</v>
      </c>
      <c r="AY383" s="256" t="s">
        <v>143</v>
      </c>
    </row>
    <row r="384" s="2" customFormat="1" ht="24.15" customHeight="1">
      <c r="A384" s="39"/>
      <c r="B384" s="40"/>
      <c r="C384" s="220" t="s">
        <v>542</v>
      </c>
      <c r="D384" s="220" t="s">
        <v>146</v>
      </c>
      <c r="E384" s="221" t="s">
        <v>543</v>
      </c>
      <c r="F384" s="222" t="s">
        <v>544</v>
      </c>
      <c r="G384" s="223" t="s">
        <v>149</v>
      </c>
      <c r="H384" s="224">
        <v>301.70400000000001</v>
      </c>
      <c r="I384" s="225"/>
      <c r="J384" s="226">
        <f>ROUND(I384*H384,1)</f>
        <v>0</v>
      </c>
      <c r="K384" s="227"/>
      <c r="L384" s="45"/>
      <c r="M384" s="228" t="s">
        <v>1</v>
      </c>
      <c r="N384" s="229" t="s">
        <v>43</v>
      </c>
      <c r="O384" s="92"/>
      <c r="P384" s="230">
        <f>O384*H384</f>
        <v>0</v>
      </c>
      <c r="Q384" s="230">
        <v>0.01385</v>
      </c>
      <c r="R384" s="230">
        <f>Q384*H384</f>
        <v>4.1786003999999997</v>
      </c>
      <c r="S384" s="230">
        <v>0</v>
      </c>
      <c r="T384" s="231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2" t="s">
        <v>219</v>
      </c>
      <c r="AT384" s="232" t="s">
        <v>146</v>
      </c>
      <c r="AU384" s="232" t="s">
        <v>87</v>
      </c>
      <c r="AY384" s="18" t="s">
        <v>143</v>
      </c>
      <c r="BE384" s="233">
        <f>IF(N384="základní",J384,0)</f>
        <v>0</v>
      </c>
      <c r="BF384" s="233">
        <f>IF(N384="snížená",J384,0)</f>
        <v>0</v>
      </c>
      <c r="BG384" s="233">
        <f>IF(N384="zákl. přenesená",J384,0)</f>
        <v>0</v>
      </c>
      <c r="BH384" s="233">
        <f>IF(N384="sníž. přenesená",J384,0)</f>
        <v>0</v>
      </c>
      <c r="BI384" s="233">
        <f>IF(N384="nulová",J384,0)</f>
        <v>0</v>
      </c>
      <c r="BJ384" s="18" t="s">
        <v>21</v>
      </c>
      <c r="BK384" s="233">
        <f>ROUND(I384*H384,1)</f>
        <v>0</v>
      </c>
      <c r="BL384" s="18" t="s">
        <v>219</v>
      </c>
      <c r="BM384" s="232" t="s">
        <v>545</v>
      </c>
    </row>
    <row r="385" s="13" customFormat="1">
      <c r="A385" s="13"/>
      <c r="B385" s="234"/>
      <c r="C385" s="235"/>
      <c r="D385" s="236" t="s">
        <v>152</v>
      </c>
      <c r="E385" s="237" t="s">
        <v>1</v>
      </c>
      <c r="F385" s="238" t="s">
        <v>546</v>
      </c>
      <c r="G385" s="235"/>
      <c r="H385" s="239">
        <v>142.744</v>
      </c>
      <c r="I385" s="240"/>
      <c r="J385" s="235"/>
      <c r="K385" s="235"/>
      <c r="L385" s="241"/>
      <c r="M385" s="242"/>
      <c r="N385" s="243"/>
      <c r="O385" s="243"/>
      <c r="P385" s="243"/>
      <c r="Q385" s="243"/>
      <c r="R385" s="243"/>
      <c r="S385" s="243"/>
      <c r="T385" s="24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5" t="s">
        <v>152</v>
      </c>
      <c r="AU385" s="245" t="s">
        <v>87</v>
      </c>
      <c r="AV385" s="13" t="s">
        <v>87</v>
      </c>
      <c r="AW385" s="13" t="s">
        <v>34</v>
      </c>
      <c r="AX385" s="13" t="s">
        <v>78</v>
      </c>
      <c r="AY385" s="245" t="s">
        <v>143</v>
      </c>
    </row>
    <row r="386" s="13" customFormat="1">
      <c r="A386" s="13"/>
      <c r="B386" s="234"/>
      <c r="C386" s="235"/>
      <c r="D386" s="236" t="s">
        <v>152</v>
      </c>
      <c r="E386" s="237" t="s">
        <v>1</v>
      </c>
      <c r="F386" s="238" t="s">
        <v>547</v>
      </c>
      <c r="G386" s="235"/>
      <c r="H386" s="239">
        <v>57.590000000000003</v>
      </c>
      <c r="I386" s="240"/>
      <c r="J386" s="235"/>
      <c r="K386" s="235"/>
      <c r="L386" s="241"/>
      <c r="M386" s="242"/>
      <c r="N386" s="243"/>
      <c r="O386" s="243"/>
      <c r="P386" s="243"/>
      <c r="Q386" s="243"/>
      <c r="R386" s="243"/>
      <c r="S386" s="243"/>
      <c r="T386" s="24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5" t="s">
        <v>152</v>
      </c>
      <c r="AU386" s="245" t="s">
        <v>87</v>
      </c>
      <c r="AV386" s="13" t="s">
        <v>87</v>
      </c>
      <c r="AW386" s="13" t="s">
        <v>34</v>
      </c>
      <c r="AX386" s="13" t="s">
        <v>78</v>
      </c>
      <c r="AY386" s="245" t="s">
        <v>143</v>
      </c>
    </row>
    <row r="387" s="13" customFormat="1">
      <c r="A387" s="13"/>
      <c r="B387" s="234"/>
      <c r="C387" s="235"/>
      <c r="D387" s="236" t="s">
        <v>152</v>
      </c>
      <c r="E387" s="237" t="s">
        <v>1</v>
      </c>
      <c r="F387" s="238" t="s">
        <v>548</v>
      </c>
      <c r="G387" s="235"/>
      <c r="H387" s="239">
        <v>101.37000000000001</v>
      </c>
      <c r="I387" s="240"/>
      <c r="J387" s="235"/>
      <c r="K387" s="235"/>
      <c r="L387" s="241"/>
      <c r="M387" s="242"/>
      <c r="N387" s="243"/>
      <c r="O387" s="243"/>
      <c r="P387" s="243"/>
      <c r="Q387" s="243"/>
      <c r="R387" s="243"/>
      <c r="S387" s="243"/>
      <c r="T387" s="24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5" t="s">
        <v>152</v>
      </c>
      <c r="AU387" s="245" t="s">
        <v>87</v>
      </c>
      <c r="AV387" s="13" t="s">
        <v>87</v>
      </c>
      <c r="AW387" s="13" t="s">
        <v>34</v>
      </c>
      <c r="AX387" s="13" t="s">
        <v>78</v>
      </c>
      <c r="AY387" s="245" t="s">
        <v>143</v>
      </c>
    </row>
    <row r="388" s="14" customFormat="1">
      <c r="A388" s="14"/>
      <c r="B388" s="246"/>
      <c r="C388" s="247"/>
      <c r="D388" s="236" t="s">
        <v>152</v>
      </c>
      <c r="E388" s="248" t="s">
        <v>1</v>
      </c>
      <c r="F388" s="249" t="s">
        <v>155</v>
      </c>
      <c r="G388" s="247"/>
      <c r="H388" s="250">
        <v>301.70400000000001</v>
      </c>
      <c r="I388" s="251"/>
      <c r="J388" s="247"/>
      <c r="K388" s="247"/>
      <c r="L388" s="252"/>
      <c r="M388" s="253"/>
      <c r="N388" s="254"/>
      <c r="O388" s="254"/>
      <c r="P388" s="254"/>
      <c r="Q388" s="254"/>
      <c r="R388" s="254"/>
      <c r="S388" s="254"/>
      <c r="T388" s="25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6" t="s">
        <v>152</v>
      </c>
      <c r="AU388" s="256" t="s">
        <v>87</v>
      </c>
      <c r="AV388" s="14" t="s">
        <v>150</v>
      </c>
      <c r="AW388" s="14" t="s">
        <v>34</v>
      </c>
      <c r="AX388" s="14" t="s">
        <v>21</v>
      </c>
      <c r="AY388" s="256" t="s">
        <v>143</v>
      </c>
    </row>
    <row r="389" s="2" customFormat="1" ht="16.5" customHeight="1">
      <c r="A389" s="39"/>
      <c r="B389" s="40"/>
      <c r="C389" s="220" t="s">
        <v>549</v>
      </c>
      <c r="D389" s="220" t="s">
        <v>146</v>
      </c>
      <c r="E389" s="221" t="s">
        <v>550</v>
      </c>
      <c r="F389" s="222" t="s">
        <v>551</v>
      </c>
      <c r="G389" s="223" t="s">
        <v>370</v>
      </c>
      <c r="H389" s="224">
        <v>9</v>
      </c>
      <c r="I389" s="225"/>
      <c r="J389" s="226">
        <f>ROUND(I389*H389,1)</f>
        <v>0</v>
      </c>
      <c r="K389" s="227"/>
      <c r="L389" s="45"/>
      <c r="M389" s="228" t="s">
        <v>1</v>
      </c>
      <c r="N389" s="229" t="s">
        <v>43</v>
      </c>
      <c r="O389" s="92"/>
      <c r="P389" s="230">
        <f>O389*H389</f>
        <v>0</v>
      </c>
      <c r="Q389" s="230">
        <v>0.00022000000000000001</v>
      </c>
      <c r="R389" s="230">
        <f>Q389*H389</f>
        <v>0.00198</v>
      </c>
      <c r="S389" s="230">
        <v>0</v>
      </c>
      <c r="T389" s="231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2" t="s">
        <v>219</v>
      </c>
      <c r="AT389" s="232" t="s">
        <v>146</v>
      </c>
      <c r="AU389" s="232" t="s">
        <v>87</v>
      </c>
      <c r="AY389" s="18" t="s">
        <v>143</v>
      </c>
      <c r="BE389" s="233">
        <f>IF(N389="základní",J389,0)</f>
        <v>0</v>
      </c>
      <c r="BF389" s="233">
        <f>IF(N389="snížená",J389,0)</f>
        <v>0</v>
      </c>
      <c r="BG389" s="233">
        <f>IF(N389="zákl. přenesená",J389,0)</f>
        <v>0</v>
      </c>
      <c r="BH389" s="233">
        <f>IF(N389="sníž. přenesená",J389,0)</f>
        <v>0</v>
      </c>
      <c r="BI389" s="233">
        <f>IF(N389="nulová",J389,0)</f>
        <v>0</v>
      </c>
      <c r="BJ389" s="18" t="s">
        <v>21</v>
      </c>
      <c r="BK389" s="233">
        <f>ROUND(I389*H389,1)</f>
        <v>0</v>
      </c>
      <c r="BL389" s="18" t="s">
        <v>219</v>
      </c>
      <c r="BM389" s="232" t="s">
        <v>552</v>
      </c>
    </row>
    <row r="390" s="2" customFormat="1" ht="33" customHeight="1">
      <c r="A390" s="39"/>
      <c r="B390" s="40"/>
      <c r="C390" s="257" t="s">
        <v>553</v>
      </c>
      <c r="D390" s="257" t="s">
        <v>247</v>
      </c>
      <c r="E390" s="258" t="s">
        <v>554</v>
      </c>
      <c r="F390" s="259" t="s">
        <v>555</v>
      </c>
      <c r="G390" s="260" t="s">
        <v>370</v>
      </c>
      <c r="H390" s="261">
        <v>3</v>
      </c>
      <c r="I390" s="262"/>
      <c r="J390" s="263">
        <f>ROUND(I390*H390,1)</f>
        <v>0</v>
      </c>
      <c r="K390" s="264"/>
      <c r="L390" s="265"/>
      <c r="M390" s="266" t="s">
        <v>1</v>
      </c>
      <c r="N390" s="267" t="s">
        <v>43</v>
      </c>
      <c r="O390" s="92"/>
      <c r="P390" s="230">
        <f>O390*H390</f>
        <v>0</v>
      </c>
      <c r="Q390" s="230">
        <v>0.014890000000000001</v>
      </c>
      <c r="R390" s="230">
        <f>Q390*H390</f>
        <v>0.044670000000000001</v>
      </c>
      <c r="S390" s="230">
        <v>0</v>
      </c>
      <c r="T390" s="231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2" t="s">
        <v>250</v>
      </c>
      <c r="AT390" s="232" t="s">
        <v>247</v>
      </c>
      <c r="AU390" s="232" t="s">
        <v>87</v>
      </c>
      <c r="AY390" s="18" t="s">
        <v>143</v>
      </c>
      <c r="BE390" s="233">
        <f>IF(N390="základní",J390,0)</f>
        <v>0</v>
      </c>
      <c r="BF390" s="233">
        <f>IF(N390="snížená",J390,0)</f>
        <v>0</v>
      </c>
      <c r="BG390" s="233">
        <f>IF(N390="zákl. přenesená",J390,0)</f>
        <v>0</v>
      </c>
      <c r="BH390" s="233">
        <f>IF(N390="sníž. přenesená",J390,0)</f>
        <v>0</v>
      </c>
      <c r="BI390" s="233">
        <f>IF(N390="nulová",J390,0)</f>
        <v>0</v>
      </c>
      <c r="BJ390" s="18" t="s">
        <v>21</v>
      </c>
      <c r="BK390" s="233">
        <f>ROUND(I390*H390,1)</f>
        <v>0</v>
      </c>
      <c r="BL390" s="18" t="s">
        <v>219</v>
      </c>
      <c r="BM390" s="232" t="s">
        <v>556</v>
      </c>
    </row>
    <row r="391" s="2" customFormat="1" ht="33" customHeight="1">
      <c r="A391" s="39"/>
      <c r="B391" s="40"/>
      <c r="C391" s="257" t="s">
        <v>557</v>
      </c>
      <c r="D391" s="257" t="s">
        <v>247</v>
      </c>
      <c r="E391" s="258" t="s">
        <v>558</v>
      </c>
      <c r="F391" s="259" t="s">
        <v>559</v>
      </c>
      <c r="G391" s="260" t="s">
        <v>370</v>
      </c>
      <c r="H391" s="261">
        <v>4</v>
      </c>
      <c r="I391" s="262"/>
      <c r="J391" s="263">
        <f>ROUND(I391*H391,1)</f>
        <v>0</v>
      </c>
      <c r="K391" s="264"/>
      <c r="L391" s="265"/>
      <c r="M391" s="266" t="s">
        <v>1</v>
      </c>
      <c r="N391" s="267" t="s">
        <v>43</v>
      </c>
      <c r="O391" s="92"/>
      <c r="P391" s="230">
        <f>O391*H391</f>
        <v>0</v>
      </c>
      <c r="Q391" s="230">
        <v>0.01521</v>
      </c>
      <c r="R391" s="230">
        <f>Q391*H391</f>
        <v>0.060839999999999998</v>
      </c>
      <c r="S391" s="230">
        <v>0</v>
      </c>
      <c r="T391" s="231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2" t="s">
        <v>250</v>
      </c>
      <c r="AT391" s="232" t="s">
        <v>247</v>
      </c>
      <c r="AU391" s="232" t="s">
        <v>87</v>
      </c>
      <c r="AY391" s="18" t="s">
        <v>143</v>
      </c>
      <c r="BE391" s="233">
        <f>IF(N391="základní",J391,0)</f>
        <v>0</v>
      </c>
      <c r="BF391" s="233">
        <f>IF(N391="snížená",J391,0)</f>
        <v>0</v>
      </c>
      <c r="BG391" s="233">
        <f>IF(N391="zákl. přenesená",J391,0)</f>
        <v>0</v>
      </c>
      <c r="BH391" s="233">
        <f>IF(N391="sníž. přenesená",J391,0)</f>
        <v>0</v>
      </c>
      <c r="BI391" s="233">
        <f>IF(N391="nulová",J391,0)</f>
        <v>0</v>
      </c>
      <c r="BJ391" s="18" t="s">
        <v>21</v>
      </c>
      <c r="BK391" s="233">
        <f>ROUND(I391*H391,1)</f>
        <v>0</v>
      </c>
      <c r="BL391" s="18" t="s">
        <v>219</v>
      </c>
      <c r="BM391" s="232" t="s">
        <v>560</v>
      </c>
    </row>
    <row r="392" s="2" customFormat="1" ht="33" customHeight="1">
      <c r="A392" s="39"/>
      <c r="B392" s="40"/>
      <c r="C392" s="257" t="s">
        <v>561</v>
      </c>
      <c r="D392" s="257" t="s">
        <v>247</v>
      </c>
      <c r="E392" s="258" t="s">
        <v>562</v>
      </c>
      <c r="F392" s="259" t="s">
        <v>563</v>
      </c>
      <c r="G392" s="260" t="s">
        <v>370</v>
      </c>
      <c r="H392" s="261">
        <v>2</v>
      </c>
      <c r="I392" s="262"/>
      <c r="J392" s="263">
        <f>ROUND(I392*H392,1)</f>
        <v>0</v>
      </c>
      <c r="K392" s="264"/>
      <c r="L392" s="265"/>
      <c r="M392" s="266" t="s">
        <v>1</v>
      </c>
      <c r="N392" s="267" t="s">
        <v>43</v>
      </c>
      <c r="O392" s="92"/>
      <c r="P392" s="230">
        <f>O392*H392</f>
        <v>0</v>
      </c>
      <c r="Q392" s="230">
        <v>0.01553</v>
      </c>
      <c r="R392" s="230">
        <f>Q392*H392</f>
        <v>0.031060000000000001</v>
      </c>
      <c r="S392" s="230">
        <v>0</v>
      </c>
      <c r="T392" s="231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2" t="s">
        <v>250</v>
      </c>
      <c r="AT392" s="232" t="s">
        <v>247</v>
      </c>
      <c r="AU392" s="232" t="s">
        <v>87</v>
      </c>
      <c r="AY392" s="18" t="s">
        <v>143</v>
      </c>
      <c r="BE392" s="233">
        <f>IF(N392="základní",J392,0)</f>
        <v>0</v>
      </c>
      <c r="BF392" s="233">
        <f>IF(N392="snížená",J392,0)</f>
        <v>0</v>
      </c>
      <c r="BG392" s="233">
        <f>IF(N392="zákl. přenesená",J392,0)</f>
        <v>0</v>
      </c>
      <c r="BH392" s="233">
        <f>IF(N392="sníž. přenesená",J392,0)</f>
        <v>0</v>
      </c>
      <c r="BI392" s="233">
        <f>IF(N392="nulová",J392,0)</f>
        <v>0</v>
      </c>
      <c r="BJ392" s="18" t="s">
        <v>21</v>
      </c>
      <c r="BK392" s="233">
        <f>ROUND(I392*H392,1)</f>
        <v>0</v>
      </c>
      <c r="BL392" s="18" t="s">
        <v>219</v>
      </c>
      <c r="BM392" s="232" t="s">
        <v>564</v>
      </c>
    </row>
    <row r="393" s="2" customFormat="1" ht="16.5" customHeight="1">
      <c r="A393" s="39"/>
      <c r="B393" s="40"/>
      <c r="C393" s="220" t="s">
        <v>565</v>
      </c>
      <c r="D393" s="220" t="s">
        <v>146</v>
      </c>
      <c r="E393" s="221" t="s">
        <v>566</v>
      </c>
      <c r="F393" s="222" t="s">
        <v>567</v>
      </c>
      <c r="G393" s="223" t="s">
        <v>370</v>
      </c>
      <c r="H393" s="224">
        <v>7</v>
      </c>
      <c r="I393" s="225"/>
      <c r="J393" s="226">
        <f>ROUND(I393*H393,1)</f>
        <v>0</v>
      </c>
      <c r="K393" s="227"/>
      <c r="L393" s="45"/>
      <c r="M393" s="228" t="s">
        <v>1</v>
      </c>
      <c r="N393" s="229" t="s">
        <v>43</v>
      </c>
      <c r="O393" s="92"/>
      <c r="P393" s="230">
        <f>O393*H393</f>
        <v>0</v>
      </c>
      <c r="Q393" s="230">
        <v>0.00022000000000000001</v>
      </c>
      <c r="R393" s="230">
        <f>Q393*H393</f>
        <v>0.0015400000000000001</v>
      </c>
      <c r="S393" s="230">
        <v>0</v>
      </c>
      <c r="T393" s="231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2" t="s">
        <v>219</v>
      </c>
      <c r="AT393" s="232" t="s">
        <v>146</v>
      </c>
      <c r="AU393" s="232" t="s">
        <v>87</v>
      </c>
      <c r="AY393" s="18" t="s">
        <v>143</v>
      </c>
      <c r="BE393" s="233">
        <f>IF(N393="základní",J393,0)</f>
        <v>0</v>
      </c>
      <c r="BF393" s="233">
        <f>IF(N393="snížená",J393,0)</f>
        <v>0</v>
      </c>
      <c r="BG393" s="233">
        <f>IF(N393="zákl. přenesená",J393,0)</f>
        <v>0</v>
      </c>
      <c r="BH393" s="233">
        <f>IF(N393="sníž. přenesená",J393,0)</f>
        <v>0</v>
      </c>
      <c r="BI393" s="233">
        <f>IF(N393="nulová",J393,0)</f>
        <v>0</v>
      </c>
      <c r="BJ393" s="18" t="s">
        <v>21</v>
      </c>
      <c r="BK393" s="233">
        <f>ROUND(I393*H393,1)</f>
        <v>0</v>
      </c>
      <c r="BL393" s="18" t="s">
        <v>219</v>
      </c>
      <c r="BM393" s="232" t="s">
        <v>568</v>
      </c>
    </row>
    <row r="394" s="2" customFormat="1" ht="16.5" customHeight="1">
      <c r="A394" s="39"/>
      <c r="B394" s="40"/>
      <c r="C394" s="220" t="s">
        <v>569</v>
      </c>
      <c r="D394" s="220" t="s">
        <v>146</v>
      </c>
      <c r="E394" s="221" t="s">
        <v>570</v>
      </c>
      <c r="F394" s="222" t="s">
        <v>571</v>
      </c>
      <c r="G394" s="223" t="s">
        <v>370</v>
      </c>
      <c r="H394" s="224">
        <v>2</v>
      </c>
      <c r="I394" s="225"/>
      <c r="J394" s="226">
        <f>ROUND(I394*H394,1)</f>
        <v>0</v>
      </c>
      <c r="K394" s="227"/>
      <c r="L394" s="45"/>
      <c r="M394" s="228" t="s">
        <v>1</v>
      </c>
      <c r="N394" s="229" t="s">
        <v>43</v>
      </c>
      <c r="O394" s="92"/>
      <c r="P394" s="230">
        <f>O394*H394</f>
        <v>0</v>
      </c>
      <c r="Q394" s="230">
        <v>0.00022000000000000001</v>
      </c>
      <c r="R394" s="230">
        <f>Q394*H394</f>
        <v>0.00044000000000000002</v>
      </c>
      <c r="S394" s="230">
        <v>0</v>
      </c>
      <c r="T394" s="231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2" t="s">
        <v>219</v>
      </c>
      <c r="AT394" s="232" t="s">
        <v>146</v>
      </c>
      <c r="AU394" s="232" t="s">
        <v>87</v>
      </c>
      <c r="AY394" s="18" t="s">
        <v>143</v>
      </c>
      <c r="BE394" s="233">
        <f>IF(N394="základní",J394,0)</f>
        <v>0</v>
      </c>
      <c r="BF394" s="233">
        <f>IF(N394="snížená",J394,0)</f>
        <v>0</v>
      </c>
      <c r="BG394" s="233">
        <f>IF(N394="zákl. přenesená",J394,0)</f>
        <v>0</v>
      </c>
      <c r="BH394" s="233">
        <f>IF(N394="sníž. přenesená",J394,0)</f>
        <v>0</v>
      </c>
      <c r="BI394" s="233">
        <f>IF(N394="nulová",J394,0)</f>
        <v>0</v>
      </c>
      <c r="BJ394" s="18" t="s">
        <v>21</v>
      </c>
      <c r="BK394" s="233">
        <f>ROUND(I394*H394,1)</f>
        <v>0</v>
      </c>
      <c r="BL394" s="18" t="s">
        <v>219</v>
      </c>
      <c r="BM394" s="232" t="s">
        <v>572</v>
      </c>
    </row>
    <row r="395" s="2" customFormat="1" ht="24.15" customHeight="1">
      <c r="A395" s="39"/>
      <c r="B395" s="40"/>
      <c r="C395" s="220" t="s">
        <v>573</v>
      </c>
      <c r="D395" s="220" t="s">
        <v>146</v>
      </c>
      <c r="E395" s="221" t="s">
        <v>574</v>
      </c>
      <c r="F395" s="222" t="s">
        <v>575</v>
      </c>
      <c r="G395" s="223" t="s">
        <v>149</v>
      </c>
      <c r="H395" s="224">
        <v>210.84999999999999</v>
      </c>
      <c r="I395" s="225"/>
      <c r="J395" s="226">
        <f>ROUND(I395*H395,1)</f>
        <v>0</v>
      </c>
      <c r="K395" s="227"/>
      <c r="L395" s="45"/>
      <c r="M395" s="228" t="s">
        <v>1</v>
      </c>
      <c r="N395" s="229" t="s">
        <v>43</v>
      </c>
      <c r="O395" s="92"/>
      <c r="P395" s="230">
        <f>O395*H395</f>
        <v>0</v>
      </c>
      <c r="Q395" s="230">
        <v>0.032710000000000003</v>
      </c>
      <c r="R395" s="230">
        <f>Q395*H395</f>
        <v>6.8969035000000005</v>
      </c>
      <c r="S395" s="230">
        <v>0</v>
      </c>
      <c r="T395" s="231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2" t="s">
        <v>219</v>
      </c>
      <c r="AT395" s="232" t="s">
        <v>146</v>
      </c>
      <c r="AU395" s="232" t="s">
        <v>87</v>
      </c>
      <c r="AY395" s="18" t="s">
        <v>143</v>
      </c>
      <c r="BE395" s="233">
        <f>IF(N395="základní",J395,0)</f>
        <v>0</v>
      </c>
      <c r="BF395" s="233">
        <f>IF(N395="snížená",J395,0)</f>
        <v>0</v>
      </c>
      <c r="BG395" s="233">
        <f>IF(N395="zákl. přenesená",J395,0)</f>
        <v>0</v>
      </c>
      <c r="BH395" s="233">
        <f>IF(N395="sníž. přenesená",J395,0)</f>
        <v>0</v>
      </c>
      <c r="BI395" s="233">
        <f>IF(N395="nulová",J395,0)</f>
        <v>0</v>
      </c>
      <c r="BJ395" s="18" t="s">
        <v>21</v>
      </c>
      <c r="BK395" s="233">
        <f>ROUND(I395*H395,1)</f>
        <v>0</v>
      </c>
      <c r="BL395" s="18" t="s">
        <v>219</v>
      </c>
      <c r="BM395" s="232" t="s">
        <v>576</v>
      </c>
    </row>
    <row r="396" s="13" customFormat="1">
      <c r="A396" s="13"/>
      <c r="B396" s="234"/>
      <c r="C396" s="235"/>
      <c r="D396" s="236" t="s">
        <v>152</v>
      </c>
      <c r="E396" s="237" t="s">
        <v>1</v>
      </c>
      <c r="F396" s="238" t="s">
        <v>264</v>
      </c>
      <c r="G396" s="235"/>
      <c r="H396" s="239">
        <v>19.850000000000001</v>
      </c>
      <c r="I396" s="240"/>
      <c r="J396" s="235"/>
      <c r="K396" s="235"/>
      <c r="L396" s="241"/>
      <c r="M396" s="242"/>
      <c r="N396" s="243"/>
      <c r="O396" s="243"/>
      <c r="P396" s="243"/>
      <c r="Q396" s="243"/>
      <c r="R396" s="243"/>
      <c r="S396" s="243"/>
      <c r="T396" s="24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5" t="s">
        <v>152</v>
      </c>
      <c r="AU396" s="245" t="s">
        <v>87</v>
      </c>
      <c r="AV396" s="13" t="s">
        <v>87</v>
      </c>
      <c r="AW396" s="13" t="s">
        <v>34</v>
      </c>
      <c r="AX396" s="13" t="s">
        <v>78</v>
      </c>
      <c r="AY396" s="245" t="s">
        <v>143</v>
      </c>
    </row>
    <row r="397" s="13" customFormat="1">
      <c r="A397" s="13"/>
      <c r="B397" s="234"/>
      <c r="C397" s="235"/>
      <c r="D397" s="236" t="s">
        <v>152</v>
      </c>
      <c r="E397" s="237" t="s">
        <v>1</v>
      </c>
      <c r="F397" s="238" t="s">
        <v>265</v>
      </c>
      <c r="G397" s="235"/>
      <c r="H397" s="239">
        <v>191</v>
      </c>
      <c r="I397" s="240"/>
      <c r="J397" s="235"/>
      <c r="K397" s="235"/>
      <c r="L397" s="241"/>
      <c r="M397" s="242"/>
      <c r="N397" s="243"/>
      <c r="O397" s="243"/>
      <c r="P397" s="243"/>
      <c r="Q397" s="243"/>
      <c r="R397" s="243"/>
      <c r="S397" s="243"/>
      <c r="T397" s="24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5" t="s">
        <v>152</v>
      </c>
      <c r="AU397" s="245" t="s">
        <v>87</v>
      </c>
      <c r="AV397" s="13" t="s">
        <v>87</v>
      </c>
      <c r="AW397" s="13" t="s">
        <v>34</v>
      </c>
      <c r="AX397" s="13" t="s">
        <v>78</v>
      </c>
      <c r="AY397" s="245" t="s">
        <v>143</v>
      </c>
    </row>
    <row r="398" s="14" customFormat="1">
      <c r="A398" s="14"/>
      <c r="B398" s="246"/>
      <c r="C398" s="247"/>
      <c r="D398" s="236" t="s">
        <v>152</v>
      </c>
      <c r="E398" s="248" t="s">
        <v>1</v>
      </c>
      <c r="F398" s="249" t="s">
        <v>155</v>
      </c>
      <c r="G398" s="247"/>
      <c r="H398" s="250">
        <v>210.84999999999999</v>
      </c>
      <c r="I398" s="251"/>
      <c r="J398" s="247"/>
      <c r="K398" s="247"/>
      <c r="L398" s="252"/>
      <c r="M398" s="253"/>
      <c r="N398" s="254"/>
      <c r="O398" s="254"/>
      <c r="P398" s="254"/>
      <c r="Q398" s="254"/>
      <c r="R398" s="254"/>
      <c r="S398" s="254"/>
      <c r="T398" s="25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6" t="s">
        <v>152</v>
      </c>
      <c r="AU398" s="256" t="s">
        <v>87</v>
      </c>
      <c r="AV398" s="14" t="s">
        <v>150</v>
      </c>
      <c r="AW398" s="14" t="s">
        <v>34</v>
      </c>
      <c r="AX398" s="14" t="s">
        <v>21</v>
      </c>
      <c r="AY398" s="256" t="s">
        <v>143</v>
      </c>
    </row>
    <row r="399" s="2" customFormat="1" ht="24.15" customHeight="1">
      <c r="A399" s="39"/>
      <c r="B399" s="40"/>
      <c r="C399" s="220" t="s">
        <v>577</v>
      </c>
      <c r="D399" s="220" t="s">
        <v>146</v>
      </c>
      <c r="E399" s="221" t="s">
        <v>578</v>
      </c>
      <c r="F399" s="222" t="s">
        <v>579</v>
      </c>
      <c r="G399" s="223" t="s">
        <v>256</v>
      </c>
      <c r="H399" s="268"/>
      <c r="I399" s="225"/>
      <c r="J399" s="226">
        <f>ROUND(I399*H399,1)</f>
        <v>0</v>
      </c>
      <c r="K399" s="227"/>
      <c r="L399" s="45"/>
      <c r="M399" s="228" t="s">
        <v>1</v>
      </c>
      <c r="N399" s="229" t="s">
        <v>43</v>
      </c>
      <c r="O399" s="92"/>
      <c r="P399" s="230">
        <f>O399*H399</f>
        <v>0</v>
      </c>
      <c r="Q399" s="230">
        <v>0</v>
      </c>
      <c r="R399" s="230">
        <f>Q399*H399</f>
        <v>0</v>
      </c>
      <c r="S399" s="230">
        <v>0</v>
      </c>
      <c r="T399" s="231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2" t="s">
        <v>219</v>
      </c>
      <c r="AT399" s="232" t="s">
        <v>146</v>
      </c>
      <c r="AU399" s="232" t="s">
        <v>87</v>
      </c>
      <c r="AY399" s="18" t="s">
        <v>143</v>
      </c>
      <c r="BE399" s="233">
        <f>IF(N399="základní",J399,0)</f>
        <v>0</v>
      </c>
      <c r="BF399" s="233">
        <f>IF(N399="snížená",J399,0)</f>
        <v>0</v>
      </c>
      <c r="BG399" s="233">
        <f>IF(N399="zákl. přenesená",J399,0)</f>
        <v>0</v>
      </c>
      <c r="BH399" s="233">
        <f>IF(N399="sníž. přenesená",J399,0)</f>
        <v>0</v>
      </c>
      <c r="BI399" s="233">
        <f>IF(N399="nulová",J399,0)</f>
        <v>0</v>
      </c>
      <c r="BJ399" s="18" t="s">
        <v>21</v>
      </c>
      <c r="BK399" s="233">
        <f>ROUND(I399*H399,1)</f>
        <v>0</v>
      </c>
      <c r="BL399" s="18" t="s">
        <v>219</v>
      </c>
      <c r="BM399" s="232" t="s">
        <v>580</v>
      </c>
    </row>
    <row r="400" s="12" customFormat="1" ht="22.8" customHeight="1">
      <c r="A400" s="12"/>
      <c r="B400" s="204"/>
      <c r="C400" s="205"/>
      <c r="D400" s="206" t="s">
        <v>77</v>
      </c>
      <c r="E400" s="218" t="s">
        <v>581</v>
      </c>
      <c r="F400" s="218" t="s">
        <v>582</v>
      </c>
      <c r="G400" s="205"/>
      <c r="H400" s="205"/>
      <c r="I400" s="208"/>
      <c r="J400" s="219">
        <f>BK400</f>
        <v>0</v>
      </c>
      <c r="K400" s="205"/>
      <c r="L400" s="210"/>
      <c r="M400" s="211"/>
      <c r="N400" s="212"/>
      <c r="O400" s="212"/>
      <c r="P400" s="213">
        <f>SUM(P401:P414)</f>
        <v>0</v>
      </c>
      <c r="Q400" s="212"/>
      <c r="R400" s="213">
        <f>SUM(R401:R414)</f>
        <v>0.53977000000000008</v>
      </c>
      <c r="S400" s="212"/>
      <c r="T400" s="214">
        <f>SUM(T401:T414)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15" t="s">
        <v>87</v>
      </c>
      <c r="AT400" s="216" t="s">
        <v>77</v>
      </c>
      <c r="AU400" s="216" t="s">
        <v>21</v>
      </c>
      <c r="AY400" s="215" t="s">
        <v>143</v>
      </c>
      <c r="BK400" s="217">
        <f>SUM(BK401:BK414)</f>
        <v>0</v>
      </c>
    </row>
    <row r="401" s="2" customFormat="1" ht="33" customHeight="1">
      <c r="A401" s="39"/>
      <c r="B401" s="40"/>
      <c r="C401" s="220" t="s">
        <v>583</v>
      </c>
      <c r="D401" s="220" t="s">
        <v>146</v>
      </c>
      <c r="E401" s="221" t="s">
        <v>584</v>
      </c>
      <c r="F401" s="222" t="s">
        <v>585</v>
      </c>
      <c r="G401" s="223" t="s">
        <v>149</v>
      </c>
      <c r="H401" s="224">
        <v>58.880000000000003</v>
      </c>
      <c r="I401" s="225"/>
      <c r="J401" s="226">
        <f>ROUND(I401*H401,1)</f>
        <v>0</v>
      </c>
      <c r="K401" s="227"/>
      <c r="L401" s="45"/>
      <c r="M401" s="228" t="s">
        <v>1</v>
      </c>
      <c r="N401" s="229" t="s">
        <v>43</v>
      </c>
      <c r="O401" s="92"/>
      <c r="P401" s="230">
        <f>O401*H401</f>
        <v>0</v>
      </c>
      <c r="Q401" s="230">
        <v>0.0066</v>
      </c>
      <c r="R401" s="230">
        <f>Q401*H401</f>
        <v>0.38860800000000001</v>
      </c>
      <c r="S401" s="230">
        <v>0</v>
      </c>
      <c r="T401" s="231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2" t="s">
        <v>219</v>
      </c>
      <c r="AT401" s="232" t="s">
        <v>146</v>
      </c>
      <c r="AU401" s="232" t="s">
        <v>87</v>
      </c>
      <c r="AY401" s="18" t="s">
        <v>143</v>
      </c>
      <c r="BE401" s="233">
        <f>IF(N401="základní",J401,0)</f>
        <v>0</v>
      </c>
      <c r="BF401" s="233">
        <f>IF(N401="snížená",J401,0)</f>
        <v>0</v>
      </c>
      <c r="BG401" s="233">
        <f>IF(N401="zákl. přenesená",J401,0)</f>
        <v>0</v>
      </c>
      <c r="BH401" s="233">
        <f>IF(N401="sníž. přenesená",J401,0)</f>
        <v>0</v>
      </c>
      <c r="BI401" s="233">
        <f>IF(N401="nulová",J401,0)</f>
        <v>0</v>
      </c>
      <c r="BJ401" s="18" t="s">
        <v>21</v>
      </c>
      <c r="BK401" s="233">
        <f>ROUND(I401*H401,1)</f>
        <v>0</v>
      </c>
      <c r="BL401" s="18" t="s">
        <v>219</v>
      </c>
      <c r="BM401" s="232" t="s">
        <v>586</v>
      </c>
    </row>
    <row r="402" s="13" customFormat="1">
      <c r="A402" s="13"/>
      <c r="B402" s="234"/>
      <c r="C402" s="235"/>
      <c r="D402" s="236" t="s">
        <v>152</v>
      </c>
      <c r="E402" s="237" t="s">
        <v>1</v>
      </c>
      <c r="F402" s="238" t="s">
        <v>587</v>
      </c>
      <c r="G402" s="235"/>
      <c r="H402" s="239">
        <v>58.880000000000003</v>
      </c>
      <c r="I402" s="240"/>
      <c r="J402" s="235"/>
      <c r="K402" s="235"/>
      <c r="L402" s="241"/>
      <c r="M402" s="242"/>
      <c r="N402" s="243"/>
      <c r="O402" s="243"/>
      <c r="P402" s="243"/>
      <c r="Q402" s="243"/>
      <c r="R402" s="243"/>
      <c r="S402" s="243"/>
      <c r="T402" s="24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5" t="s">
        <v>152</v>
      </c>
      <c r="AU402" s="245" t="s">
        <v>87</v>
      </c>
      <c r="AV402" s="13" t="s">
        <v>87</v>
      </c>
      <c r="AW402" s="13" t="s">
        <v>34</v>
      </c>
      <c r="AX402" s="13" t="s">
        <v>78</v>
      </c>
      <c r="AY402" s="245" t="s">
        <v>143</v>
      </c>
    </row>
    <row r="403" s="14" customFormat="1">
      <c r="A403" s="14"/>
      <c r="B403" s="246"/>
      <c r="C403" s="247"/>
      <c r="D403" s="236" t="s">
        <v>152</v>
      </c>
      <c r="E403" s="248" t="s">
        <v>1</v>
      </c>
      <c r="F403" s="249" t="s">
        <v>155</v>
      </c>
      <c r="G403" s="247"/>
      <c r="H403" s="250">
        <v>58.880000000000003</v>
      </c>
      <c r="I403" s="251"/>
      <c r="J403" s="247"/>
      <c r="K403" s="247"/>
      <c r="L403" s="252"/>
      <c r="M403" s="253"/>
      <c r="N403" s="254"/>
      <c r="O403" s="254"/>
      <c r="P403" s="254"/>
      <c r="Q403" s="254"/>
      <c r="R403" s="254"/>
      <c r="S403" s="254"/>
      <c r="T403" s="255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6" t="s">
        <v>152</v>
      </c>
      <c r="AU403" s="256" t="s">
        <v>87</v>
      </c>
      <c r="AV403" s="14" t="s">
        <v>150</v>
      </c>
      <c r="AW403" s="14" t="s">
        <v>34</v>
      </c>
      <c r="AX403" s="14" t="s">
        <v>21</v>
      </c>
      <c r="AY403" s="256" t="s">
        <v>143</v>
      </c>
    </row>
    <row r="404" s="2" customFormat="1" ht="37.8" customHeight="1">
      <c r="A404" s="39"/>
      <c r="B404" s="40"/>
      <c r="C404" s="220" t="s">
        <v>588</v>
      </c>
      <c r="D404" s="220" t="s">
        <v>146</v>
      </c>
      <c r="E404" s="221" t="s">
        <v>589</v>
      </c>
      <c r="F404" s="222" t="s">
        <v>590</v>
      </c>
      <c r="G404" s="223" t="s">
        <v>184</v>
      </c>
      <c r="H404" s="224">
        <v>24.600000000000001</v>
      </c>
      <c r="I404" s="225"/>
      <c r="J404" s="226">
        <f>ROUND(I404*H404,1)</f>
        <v>0</v>
      </c>
      <c r="K404" s="227"/>
      <c r="L404" s="45"/>
      <c r="M404" s="228" t="s">
        <v>1</v>
      </c>
      <c r="N404" s="229" t="s">
        <v>43</v>
      </c>
      <c r="O404" s="92"/>
      <c r="P404" s="230">
        <f>O404*H404</f>
        <v>0</v>
      </c>
      <c r="Q404" s="230">
        <v>0.00149</v>
      </c>
      <c r="R404" s="230">
        <f>Q404*H404</f>
        <v>0.036653999999999999</v>
      </c>
      <c r="S404" s="230">
        <v>0</v>
      </c>
      <c r="T404" s="231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2" t="s">
        <v>219</v>
      </c>
      <c r="AT404" s="232" t="s">
        <v>146</v>
      </c>
      <c r="AU404" s="232" t="s">
        <v>87</v>
      </c>
      <c r="AY404" s="18" t="s">
        <v>143</v>
      </c>
      <c r="BE404" s="233">
        <f>IF(N404="základní",J404,0)</f>
        <v>0</v>
      </c>
      <c r="BF404" s="233">
        <f>IF(N404="snížená",J404,0)</f>
        <v>0</v>
      </c>
      <c r="BG404" s="233">
        <f>IF(N404="zákl. přenesená",J404,0)</f>
        <v>0</v>
      </c>
      <c r="BH404" s="233">
        <f>IF(N404="sníž. přenesená",J404,0)</f>
        <v>0</v>
      </c>
      <c r="BI404" s="233">
        <f>IF(N404="nulová",J404,0)</f>
        <v>0</v>
      </c>
      <c r="BJ404" s="18" t="s">
        <v>21</v>
      </c>
      <c r="BK404" s="233">
        <f>ROUND(I404*H404,1)</f>
        <v>0</v>
      </c>
      <c r="BL404" s="18" t="s">
        <v>219</v>
      </c>
      <c r="BM404" s="232" t="s">
        <v>591</v>
      </c>
    </row>
    <row r="405" s="13" customFormat="1">
      <c r="A405" s="13"/>
      <c r="B405" s="234"/>
      <c r="C405" s="235"/>
      <c r="D405" s="236" t="s">
        <v>152</v>
      </c>
      <c r="E405" s="237" t="s">
        <v>1</v>
      </c>
      <c r="F405" s="238" t="s">
        <v>592</v>
      </c>
      <c r="G405" s="235"/>
      <c r="H405" s="239">
        <v>24.600000000000001</v>
      </c>
      <c r="I405" s="240"/>
      <c r="J405" s="235"/>
      <c r="K405" s="235"/>
      <c r="L405" s="241"/>
      <c r="M405" s="242"/>
      <c r="N405" s="243"/>
      <c r="O405" s="243"/>
      <c r="P405" s="243"/>
      <c r="Q405" s="243"/>
      <c r="R405" s="243"/>
      <c r="S405" s="243"/>
      <c r="T405" s="24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5" t="s">
        <v>152</v>
      </c>
      <c r="AU405" s="245" t="s">
        <v>87</v>
      </c>
      <c r="AV405" s="13" t="s">
        <v>87</v>
      </c>
      <c r="AW405" s="13" t="s">
        <v>34</v>
      </c>
      <c r="AX405" s="13" t="s">
        <v>78</v>
      </c>
      <c r="AY405" s="245" t="s">
        <v>143</v>
      </c>
    </row>
    <row r="406" s="14" customFormat="1">
      <c r="A406" s="14"/>
      <c r="B406" s="246"/>
      <c r="C406" s="247"/>
      <c r="D406" s="236" t="s">
        <v>152</v>
      </c>
      <c r="E406" s="248" t="s">
        <v>1</v>
      </c>
      <c r="F406" s="249" t="s">
        <v>155</v>
      </c>
      <c r="G406" s="247"/>
      <c r="H406" s="250">
        <v>24.600000000000001</v>
      </c>
      <c r="I406" s="251"/>
      <c r="J406" s="247"/>
      <c r="K406" s="247"/>
      <c r="L406" s="252"/>
      <c r="M406" s="253"/>
      <c r="N406" s="254"/>
      <c r="O406" s="254"/>
      <c r="P406" s="254"/>
      <c r="Q406" s="254"/>
      <c r="R406" s="254"/>
      <c r="S406" s="254"/>
      <c r="T406" s="25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6" t="s">
        <v>152</v>
      </c>
      <c r="AU406" s="256" t="s">
        <v>87</v>
      </c>
      <c r="AV406" s="14" t="s">
        <v>150</v>
      </c>
      <c r="AW406" s="14" t="s">
        <v>34</v>
      </c>
      <c r="AX406" s="14" t="s">
        <v>21</v>
      </c>
      <c r="AY406" s="256" t="s">
        <v>143</v>
      </c>
    </row>
    <row r="407" s="2" customFormat="1" ht="37.8" customHeight="1">
      <c r="A407" s="39"/>
      <c r="B407" s="40"/>
      <c r="C407" s="220" t="s">
        <v>593</v>
      </c>
      <c r="D407" s="220" t="s">
        <v>146</v>
      </c>
      <c r="E407" s="221" t="s">
        <v>594</v>
      </c>
      <c r="F407" s="222" t="s">
        <v>595</v>
      </c>
      <c r="G407" s="223" t="s">
        <v>184</v>
      </c>
      <c r="H407" s="224">
        <v>22</v>
      </c>
      <c r="I407" s="225"/>
      <c r="J407" s="226">
        <f>ROUND(I407*H407,1)</f>
        <v>0</v>
      </c>
      <c r="K407" s="227"/>
      <c r="L407" s="45"/>
      <c r="M407" s="228" t="s">
        <v>1</v>
      </c>
      <c r="N407" s="229" t="s">
        <v>43</v>
      </c>
      <c r="O407" s="92"/>
      <c r="P407" s="230">
        <f>O407*H407</f>
        <v>0</v>
      </c>
      <c r="Q407" s="230">
        <v>0.00079000000000000001</v>
      </c>
      <c r="R407" s="230">
        <f>Q407*H407</f>
        <v>0.01738</v>
      </c>
      <c r="S407" s="230">
        <v>0</v>
      </c>
      <c r="T407" s="231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2" t="s">
        <v>219</v>
      </c>
      <c r="AT407" s="232" t="s">
        <v>146</v>
      </c>
      <c r="AU407" s="232" t="s">
        <v>87</v>
      </c>
      <c r="AY407" s="18" t="s">
        <v>143</v>
      </c>
      <c r="BE407" s="233">
        <f>IF(N407="základní",J407,0)</f>
        <v>0</v>
      </c>
      <c r="BF407" s="233">
        <f>IF(N407="snížená",J407,0)</f>
        <v>0</v>
      </c>
      <c r="BG407" s="233">
        <f>IF(N407="zákl. přenesená",J407,0)</f>
        <v>0</v>
      </c>
      <c r="BH407" s="233">
        <f>IF(N407="sníž. přenesená",J407,0)</f>
        <v>0</v>
      </c>
      <c r="BI407" s="233">
        <f>IF(N407="nulová",J407,0)</f>
        <v>0</v>
      </c>
      <c r="BJ407" s="18" t="s">
        <v>21</v>
      </c>
      <c r="BK407" s="233">
        <f>ROUND(I407*H407,1)</f>
        <v>0</v>
      </c>
      <c r="BL407" s="18" t="s">
        <v>219</v>
      </c>
      <c r="BM407" s="232" t="s">
        <v>596</v>
      </c>
    </row>
    <row r="408" s="13" customFormat="1">
      <c r="A408" s="13"/>
      <c r="B408" s="234"/>
      <c r="C408" s="235"/>
      <c r="D408" s="236" t="s">
        <v>152</v>
      </c>
      <c r="E408" s="237" t="s">
        <v>1</v>
      </c>
      <c r="F408" s="238" t="s">
        <v>597</v>
      </c>
      <c r="G408" s="235"/>
      <c r="H408" s="239">
        <v>22</v>
      </c>
      <c r="I408" s="240"/>
      <c r="J408" s="235"/>
      <c r="K408" s="235"/>
      <c r="L408" s="241"/>
      <c r="M408" s="242"/>
      <c r="N408" s="243"/>
      <c r="O408" s="243"/>
      <c r="P408" s="243"/>
      <c r="Q408" s="243"/>
      <c r="R408" s="243"/>
      <c r="S408" s="243"/>
      <c r="T408" s="24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5" t="s">
        <v>152</v>
      </c>
      <c r="AU408" s="245" t="s">
        <v>87</v>
      </c>
      <c r="AV408" s="13" t="s">
        <v>87</v>
      </c>
      <c r="AW408" s="13" t="s">
        <v>34</v>
      </c>
      <c r="AX408" s="13" t="s">
        <v>78</v>
      </c>
      <c r="AY408" s="245" t="s">
        <v>143</v>
      </c>
    </row>
    <row r="409" s="14" customFormat="1">
      <c r="A409" s="14"/>
      <c r="B409" s="246"/>
      <c r="C409" s="247"/>
      <c r="D409" s="236" t="s">
        <v>152</v>
      </c>
      <c r="E409" s="248" t="s">
        <v>1</v>
      </c>
      <c r="F409" s="249" t="s">
        <v>155</v>
      </c>
      <c r="G409" s="247"/>
      <c r="H409" s="250">
        <v>22</v>
      </c>
      <c r="I409" s="251"/>
      <c r="J409" s="247"/>
      <c r="K409" s="247"/>
      <c r="L409" s="252"/>
      <c r="M409" s="253"/>
      <c r="N409" s="254"/>
      <c r="O409" s="254"/>
      <c r="P409" s="254"/>
      <c r="Q409" s="254"/>
      <c r="R409" s="254"/>
      <c r="S409" s="254"/>
      <c r="T409" s="25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6" t="s">
        <v>152</v>
      </c>
      <c r="AU409" s="256" t="s">
        <v>87</v>
      </c>
      <c r="AV409" s="14" t="s">
        <v>150</v>
      </c>
      <c r="AW409" s="14" t="s">
        <v>34</v>
      </c>
      <c r="AX409" s="14" t="s">
        <v>21</v>
      </c>
      <c r="AY409" s="256" t="s">
        <v>143</v>
      </c>
    </row>
    <row r="410" s="2" customFormat="1" ht="44.25" customHeight="1">
      <c r="A410" s="39"/>
      <c r="B410" s="40"/>
      <c r="C410" s="220" t="s">
        <v>598</v>
      </c>
      <c r="D410" s="220" t="s">
        <v>146</v>
      </c>
      <c r="E410" s="221" t="s">
        <v>599</v>
      </c>
      <c r="F410" s="222" t="s">
        <v>600</v>
      </c>
      <c r="G410" s="223" t="s">
        <v>184</v>
      </c>
      <c r="H410" s="224">
        <v>85.200000000000003</v>
      </c>
      <c r="I410" s="225"/>
      <c r="J410" s="226">
        <f>ROUND(I410*H410,1)</f>
        <v>0</v>
      </c>
      <c r="K410" s="227"/>
      <c r="L410" s="45"/>
      <c r="M410" s="228" t="s">
        <v>1</v>
      </c>
      <c r="N410" s="229" t="s">
        <v>43</v>
      </c>
      <c r="O410" s="92"/>
      <c r="P410" s="230">
        <f>O410*H410</f>
        <v>0</v>
      </c>
      <c r="Q410" s="230">
        <v>0.00114</v>
      </c>
      <c r="R410" s="230">
        <f>Q410*H410</f>
        <v>0.097128000000000006</v>
      </c>
      <c r="S410" s="230">
        <v>0</v>
      </c>
      <c r="T410" s="231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2" t="s">
        <v>219</v>
      </c>
      <c r="AT410" s="232" t="s">
        <v>146</v>
      </c>
      <c r="AU410" s="232" t="s">
        <v>87</v>
      </c>
      <c r="AY410" s="18" t="s">
        <v>143</v>
      </c>
      <c r="BE410" s="233">
        <f>IF(N410="základní",J410,0)</f>
        <v>0</v>
      </c>
      <c r="BF410" s="233">
        <f>IF(N410="snížená",J410,0)</f>
        <v>0</v>
      </c>
      <c r="BG410" s="233">
        <f>IF(N410="zákl. přenesená",J410,0)</f>
        <v>0</v>
      </c>
      <c r="BH410" s="233">
        <f>IF(N410="sníž. přenesená",J410,0)</f>
        <v>0</v>
      </c>
      <c r="BI410" s="233">
        <f>IF(N410="nulová",J410,0)</f>
        <v>0</v>
      </c>
      <c r="BJ410" s="18" t="s">
        <v>21</v>
      </c>
      <c r="BK410" s="233">
        <f>ROUND(I410*H410,1)</f>
        <v>0</v>
      </c>
      <c r="BL410" s="18" t="s">
        <v>219</v>
      </c>
      <c r="BM410" s="232" t="s">
        <v>601</v>
      </c>
    </row>
    <row r="411" s="13" customFormat="1">
      <c r="A411" s="13"/>
      <c r="B411" s="234"/>
      <c r="C411" s="235"/>
      <c r="D411" s="236" t="s">
        <v>152</v>
      </c>
      <c r="E411" s="237" t="s">
        <v>1</v>
      </c>
      <c r="F411" s="238" t="s">
        <v>602</v>
      </c>
      <c r="G411" s="235"/>
      <c r="H411" s="239">
        <v>59.799999999999997</v>
      </c>
      <c r="I411" s="240"/>
      <c r="J411" s="235"/>
      <c r="K411" s="235"/>
      <c r="L411" s="241"/>
      <c r="M411" s="242"/>
      <c r="N411" s="243"/>
      <c r="O411" s="243"/>
      <c r="P411" s="243"/>
      <c r="Q411" s="243"/>
      <c r="R411" s="243"/>
      <c r="S411" s="243"/>
      <c r="T411" s="24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5" t="s">
        <v>152</v>
      </c>
      <c r="AU411" s="245" t="s">
        <v>87</v>
      </c>
      <c r="AV411" s="13" t="s">
        <v>87</v>
      </c>
      <c r="AW411" s="13" t="s">
        <v>34</v>
      </c>
      <c r="AX411" s="13" t="s">
        <v>78</v>
      </c>
      <c r="AY411" s="245" t="s">
        <v>143</v>
      </c>
    </row>
    <row r="412" s="13" customFormat="1">
      <c r="A412" s="13"/>
      <c r="B412" s="234"/>
      <c r="C412" s="235"/>
      <c r="D412" s="236" t="s">
        <v>152</v>
      </c>
      <c r="E412" s="237" t="s">
        <v>1</v>
      </c>
      <c r="F412" s="238" t="s">
        <v>603</v>
      </c>
      <c r="G412" s="235"/>
      <c r="H412" s="239">
        <v>25.399999999999999</v>
      </c>
      <c r="I412" s="240"/>
      <c r="J412" s="235"/>
      <c r="K412" s="235"/>
      <c r="L412" s="241"/>
      <c r="M412" s="242"/>
      <c r="N412" s="243"/>
      <c r="O412" s="243"/>
      <c r="P412" s="243"/>
      <c r="Q412" s="243"/>
      <c r="R412" s="243"/>
      <c r="S412" s="243"/>
      <c r="T412" s="24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5" t="s">
        <v>152</v>
      </c>
      <c r="AU412" s="245" t="s">
        <v>87</v>
      </c>
      <c r="AV412" s="13" t="s">
        <v>87</v>
      </c>
      <c r="AW412" s="13" t="s">
        <v>34</v>
      </c>
      <c r="AX412" s="13" t="s">
        <v>78</v>
      </c>
      <c r="AY412" s="245" t="s">
        <v>143</v>
      </c>
    </row>
    <row r="413" s="14" customFormat="1">
      <c r="A413" s="14"/>
      <c r="B413" s="246"/>
      <c r="C413" s="247"/>
      <c r="D413" s="236" t="s">
        <v>152</v>
      </c>
      <c r="E413" s="248" t="s">
        <v>1</v>
      </c>
      <c r="F413" s="249" t="s">
        <v>155</v>
      </c>
      <c r="G413" s="247"/>
      <c r="H413" s="250">
        <v>85.199999999999989</v>
      </c>
      <c r="I413" s="251"/>
      <c r="J413" s="247"/>
      <c r="K413" s="247"/>
      <c r="L413" s="252"/>
      <c r="M413" s="253"/>
      <c r="N413" s="254"/>
      <c r="O413" s="254"/>
      <c r="P413" s="254"/>
      <c r="Q413" s="254"/>
      <c r="R413" s="254"/>
      <c r="S413" s="254"/>
      <c r="T413" s="25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6" t="s">
        <v>152</v>
      </c>
      <c r="AU413" s="256" t="s">
        <v>87</v>
      </c>
      <c r="AV413" s="14" t="s">
        <v>150</v>
      </c>
      <c r="AW413" s="14" t="s">
        <v>34</v>
      </c>
      <c r="AX413" s="14" t="s">
        <v>21</v>
      </c>
      <c r="AY413" s="256" t="s">
        <v>143</v>
      </c>
    </row>
    <row r="414" s="2" customFormat="1" ht="24.15" customHeight="1">
      <c r="A414" s="39"/>
      <c r="B414" s="40"/>
      <c r="C414" s="220" t="s">
        <v>604</v>
      </c>
      <c r="D414" s="220" t="s">
        <v>146</v>
      </c>
      <c r="E414" s="221" t="s">
        <v>605</v>
      </c>
      <c r="F414" s="222" t="s">
        <v>606</v>
      </c>
      <c r="G414" s="223" t="s">
        <v>256</v>
      </c>
      <c r="H414" s="268"/>
      <c r="I414" s="225"/>
      <c r="J414" s="226">
        <f>ROUND(I414*H414,1)</f>
        <v>0</v>
      </c>
      <c r="K414" s="227"/>
      <c r="L414" s="45"/>
      <c r="M414" s="228" t="s">
        <v>1</v>
      </c>
      <c r="N414" s="229" t="s">
        <v>43</v>
      </c>
      <c r="O414" s="92"/>
      <c r="P414" s="230">
        <f>O414*H414</f>
        <v>0</v>
      </c>
      <c r="Q414" s="230">
        <v>0</v>
      </c>
      <c r="R414" s="230">
        <f>Q414*H414</f>
        <v>0</v>
      </c>
      <c r="S414" s="230">
        <v>0</v>
      </c>
      <c r="T414" s="231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2" t="s">
        <v>219</v>
      </c>
      <c r="AT414" s="232" t="s">
        <v>146</v>
      </c>
      <c r="AU414" s="232" t="s">
        <v>87</v>
      </c>
      <c r="AY414" s="18" t="s">
        <v>143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18" t="s">
        <v>21</v>
      </c>
      <c r="BK414" s="233">
        <f>ROUND(I414*H414,1)</f>
        <v>0</v>
      </c>
      <c r="BL414" s="18" t="s">
        <v>219</v>
      </c>
      <c r="BM414" s="232" t="s">
        <v>607</v>
      </c>
    </row>
    <row r="415" s="12" customFormat="1" ht="22.8" customHeight="1">
      <c r="A415" s="12"/>
      <c r="B415" s="204"/>
      <c r="C415" s="205"/>
      <c r="D415" s="206" t="s">
        <v>77</v>
      </c>
      <c r="E415" s="218" t="s">
        <v>608</v>
      </c>
      <c r="F415" s="218" t="s">
        <v>609</v>
      </c>
      <c r="G415" s="205"/>
      <c r="H415" s="205"/>
      <c r="I415" s="208"/>
      <c r="J415" s="219">
        <f>BK415</f>
        <v>0</v>
      </c>
      <c r="K415" s="205"/>
      <c r="L415" s="210"/>
      <c r="M415" s="211"/>
      <c r="N415" s="212"/>
      <c r="O415" s="212"/>
      <c r="P415" s="213">
        <f>SUM(P416:P430)</f>
        <v>0</v>
      </c>
      <c r="Q415" s="212"/>
      <c r="R415" s="213">
        <f>SUM(R416:R430)</f>
        <v>0.035839999999999997</v>
      </c>
      <c r="S415" s="212"/>
      <c r="T415" s="214">
        <f>SUM(T416:T430)</f>
        <v>7.5454760000000007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15" t="s">
        <v>87</v>
      </c>
      <c r="AT415" s="216" t="s">
        <v>77</v>
      </c>
      <c r="AU415" s="216" t="s">
        <v>21</v>
      </c>
      <c r="AY415" s="215" t="s">
        <v>143</v>
      </c>
      <c r="BK415" s="217">
        <f>SUM(BK416:BK430)</f>
        <v>0</v>
      </c>
    </row>
    <row r="416" s="2" customFormat="1" ht="24.15" customHeight="1">
      <c r="A416" s="39"/>
      <c r="B416" s="40"/>
      <c r="C416" s="220" t="s">
        <v>610</v>
      </c>
      <c r="D416" s="220" t="s">
        <v>146</v>
      </c>
      <c r="E416" s="221" t="s">
        <v>611</v>
      </c>
      <c r="F416" s="222" t="s">
        <v>612</v>
      </c>
      <c r="G416" s="223" t="s">
        <v>149</v>
      </c>
      <c r="H416" s="224">
        <v>131.93600000000001</v>
      </c>
      <c r="I416" s="225"/>
      <c r="J416" s="226">
        <f>ROUND(I416*H416,1)</f>
        <v>0</v>
      </c>
      <c r="K416" s="227"/>
      <c r="L416" s="45"/>
      <c r="M416" s="228" t="s">
        <v>1</v>
      </c>
      <c r="N416" s="229" t="s">
        <v>43</v>
      </c>
      <c r="O416" s="92"/>
      <c r="P416" s="230">
        <f>O416*H416</f>
        <v>0</v>
      </c>
      <c r="Q416" s="230">
        <v>0</v>
      </c>
      <c r="R416" s="230">
        <f>Q416*H416</f>
        <v>0</v>
      </c>
      <c r="S416" s="230">
        <v>0.044499999999999998</v>
      </c>
      <c r="T416" s="231">
        <f>S416*H416</f>
        <v>5.8711520000000004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2" t="s">
        <v>219</v>
      </c>
      <c r="AT416" s="232" t="s">
        <v>146</v>
      </c>
      <c r="AU416" s="232" t="s">
        <v>87</v>
      </c>
      <c r="AY416" s="18" t="s">
        <v>143</v>
      </c>
      <c r="BE416" s="233">
        <f>IF(N416="základní",J416,0)</f>
        <v>0</v>
      </c>
      <c r="BF416" s="233">
        <f>IF(N416="snížená",J416,0)</f>
        <v>0</v>
      </c>
      <c r="BG416" s="233">
        <f>IF(N416="zákl. přenesená",J416,0)</f>
        <v>0</v>
      </c>
      <c r="BH416" s="233">
        <f>IF(N416="sníž. přenesená",J416,0)</f>
        <v>0</v>
      </c>
      <c r="BI416" s="233">
        <f>IF(N416="nulová",J416,0)</f>
        <v>0</v>
      </c>
      <c r="BJ416" s="18" t="s">
        <v>21</v>
      </c>
      <c r="BK416" s="233">
        <f>ROUND(I416*H416,1)</f>
        <v>0</v>
      </c>
      <c r="BL416" s="18" t="s">
        <v>219</v>
      </c>
      <c r="BM416" s="232" t="s">
        <v>613</v>
      </c>
    </row>
    <row r="417" s="13" customFormat="1">
      <c r="A417" s="13"/>
      <c r="B417" s="234"/>
      <c r="C417" s="235"/>
      <c r="D417" s="236" t="s">
        <v>152</v>
      </c>
      <c r="E417" s="237" t="s">
        <v>1</v>
      </c>
      <c r="F417" s="238" t="s">
        <v>614</v>
      </c>
      <c r="G417" s="235"/>
      <c r="H417" s="239">
        <v>131.93600000000001</v>
      </c>
      <c r="I417" s="240"/>
      <c r="J417" s="235"/>
      <c r="K417" s="235"/>
      <c r="L417" s="241"/>
      <c r="M417" s="242"/>
      <c r="N417" s="243"/>
      <c r="O417" s="243"/>
      <c r="P417" s="243"/>
      <c r="Q417" s="243"/>
      <c r="R417" s="243"/>
      <c r="S417" s="243"/>
      <c r="T417" s="24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5" t="s">
        <v>152</v>
      </c>
      <c r="AU417" s="245" t="s">
        <v>87</v>
      </c>
      <c r="AV417" s="13" t="s">
        <v>87</v>
      </c>
      <c r="AW417" s="13" t="s">
        <v>34</v>
      </c>
      <c r="AX417" s="13" t="s">
        <v>78</v>
      </c>
      <c r="AY417" s="245" t="s">
        <v>143</v>
      </c>
    </row>
    <row r="418" s="14" customFormat="1">
      <c r="A418" s="14"/>
      <c r="B418" s="246"/>
      <c r="C418" s="247"/>
      <c r="D418" s="236" t="s">
        <v>152</v>
      </c>
      <c r="E418" s="248" t="s">
        <v>1</v>
      </c>
      <c r="F418" s="249" t="s">
        <v>155</v>
      </c>
      <c r="G418" s="247"/>
      <c r="H418" s="250">
        <v>131.93600000000001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5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6" t="s">
        <v>152</v>
      </c>
      <c r="AU418" s="256" t="s">
        <v>87</v>
      </c>
      <c r="AV418" s="14" t="s">
        <v>150</v>
      </c>
      <c r="AW418" s="14" t="s">
        <v>34</v>
      </c>
      <c r="AX418" s="14" t="s">
        <v>21</v>
      </c>
      <c r="AY418" s="256" t="s">
        <v>143</v>
      </c>
    </row>
    <row r="419" s="2" customFormat="1" ht="24.15" customHeight="1">
      <c r="A419" s="39"/>
      <c r="B419" s="40"/>
      <c r="C419" s="220" t="s">
        <v>615</v>
      </c>
      <c r="D419" s="220" t="s">
        <v>146</v>
      </c>
      <c r="E419" s="221" t="s">
        <v>616</v>
      </c>
      <c r="F419" s="222" t="s">
        <v>617</v>
      </c>
      <c r="G419" s="223" t="s">
        <v>149</v>
      </c>
      <c r="H419" s="224">
        <v>32.984000000000002</v>
      </c>
      <c r="I419" s="225"/>
      <c r="J419" s="226">
        <f>ROUND(I419*H419,1)</f>
        <v>0</v>
      </c>
      <c r="K419" s="227"/>
      <c r="L419" s="45"/>
      <c r="M419" s="228" t="s">
        <v>1</v>
      </c>
      <c r="N419" s="229" t="s">
        <v>43</v>
      </c>
      <c r="O419" s="92"/>
      <c r="P419" s="230">
        <f>O419*H419</f>
        <v>0</v>
      </c>
      <c r="Q419" s="230">
        <v>0</v>
      </c>
      <c r="R419" s="230">
        <f>Q419*H419</f>
        <v>0</v>
      </c>
      <c r="S419" s="230">
        <v>0.044499999999999998</v>
      </c>
      <c r="T419" s="231">
        <f>S419*H419</f>
        <v>1.4677880000000001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2" t="s">
        <v>219</v>
      </c>
      <c r="AT419" s="232" t="s">
        <v>146</v>
      </c>
      <c r="AU419" s="232" t="s">
        <v>87</v>
      </c>
      <c r="AY419" s="18" t="s">
        <v>143</v>
      </c>
      <c r="BE419" s="233">
        <f>IF(N419="základní",J419,0)</f>
        <v>0</v>
      </c>
      <c r="BF419" s="233">
        <f>IF(N419="snížená",J419,0)</f>
        <v>0</v>
      </c>
      <c r="BG419" s="233">
        <f>IF(N419="zákl. přenesená",J419,0)</f>
        <v>0</v>
      </c>
      <c r="BH419" s="233">
        <f>IF(N419="sníž. přenesená",J419,0)</f>
        <v>0</v>
      </c>
      <c r="BI419" s="233">
        <f>IF(N419="nulová",J419,0)</f>
        <v>0</v>
      </c>
      <c r="BJ419" s="18" t="s">
        <v>21</v>
      </c>
      <c r="BK419" s="233">
        <f>ROUND(I419*H419,1)</f>
        <v>0</v>
      </c>
      <c r="BL419" s="18" t="s">
        <v>219</v>
      </c>
      <c r="BM419" s="232" t="s">
        <v>618</v>
      </c>
    </row>
    <row r="420" s="13" customFormat="1">
      <c r="A420" s="13"/>
      <c r="B420" s="234"/>
      <c r="C420" s="235"/>
      <c r="D420" s="236" t="s">
        <v>152</v>
      </c>
      <c r="E420" s="237" t="s">
        <v>1</v>
      </c>
      <c r="F420" s="238" t="s">
        <v>619</v>
      </c>
      <c r="G420" s="235"/>
      <c r="H420" s="239">
        <v>32.984000000000002</v>
      </c>
      <c r="I420" s="240"/>
      <c r="J420" s="235"/>
      <c r="K420" s="235"/>
      <c r="L420" s="241"/>
      <c r="M420" s="242"/>
      <c r="N420" s="243"/>
      <c r="O420" s="243"/>
      <c r="P420" s="243"/>
      <c r="Q420" s="243"/>
      <c r="R420" s="243"/>
      <c r="S420" s="243"/>
      <c r="T420" s="24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5" t="s">
        <v>152</v>
      </c>
      <c r="AU420" s="245" t="s">
        <v>87</v>
      </c>
      <c r="AV420" s="13" t="s">
        <v>87</v>
      </c>
      <c r="AW420" s="13" t="s">
        <v>34</v>
      </c>
      <c r="AX420" s="13" t="s">
        <v>78</v>
      </c>
      <c r="AY420" s="245" t="s">
        <v>143</v>
      </c>
    </row>
    <row r="421" s="14" customFormat="1">
      <c r="A421" s="14"/>
      <c r="B421" s="246"/>
      <c r="C421" s="247"/>
      <c r="D421" s="236" t="s">
        <v>152</v>
      </c>
      <c r="E421" s="248" t="s">
        <v>1</v>
      </c>
      <c r="F421" s="249" t="s">
        <v>155</v>
      </c>
      <c r="G421" s="247"/>
      <c r="H421" s="250">
        <v>32.984000000000002</v>
      </c>
      <c r="I421" s="251"/>
      <c r="J421" s="247"/>
      <c r="K421" s="247"/>
      <c r="L421" s="252"/>
      <c r="M421" s="253"/>
      <c r="N421" s="254"/>
      <c r="O421" s="254"/>
      <c r="P421" s="254"/>
      <c r="Q421" s="254"/>
      <c r="R421" s="254"/>
      <c r="S421" s="254"/>
      <c r="T421" s="25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6" t="s">
        <v>152</v>
      </c>
      <c r="AU421" s="256" t="s">
        <v>87</v>
      </c>
      <c r="AV421" s="14" t="s">
        <v>150</v>
      </c>
      <c r="AW421" s="14" t="s">
        <v>34</v>
      </c>
      <c r="AX421" s="14" t="s">
        <v>21</v>
      </c>
      <c r="AY421" s="256" t="s">
        <v>143</v>
      </c>
    </row>
    <row r="422" s="2" customFormat="1" ht="33" customHeight="1">
      <c r="A422" s="39"/>
      <c r="B422" s="40"/>
      <c r="C422" s="220" t="s">
        <v>620</v>
      </c>
      <c r="D422" s="220" t="s">
        <v>146</v>
      </c>
      <c r="E422" s="221" t="s">
        <v>621</v>
      </c>
      <c r="F422" s="222" t="s">
        <v>622</v>
      </c>
      <c r="G422" s="223" t="s">
        <v>149</v>
      </c>
      <c r="H422" s="224">
        <v>23.469999999999999</v>
      </c>
      <c r="I422" s="225"/>
      <c r="J422" s="226">
        <f>ROUND(I422*H422,1)</f>
        <v>0</v>
      </c>
      <c r="K422" s="227"/>
      <c r="L422" s="45"/>
      <c r="M422" s="228" t="s">
        <v>1</v>
      </c>
      <c r="N422" s="229" t="s">
        <v>43</v>
      </c>
      <c r="O422" s="92"/>
      <c r="P422" s="230">
        <f>O422*H422</f>
        <v>0</v>
      </c>
      <c r="Q422" s="230">
        <v>0</v>
      </c>
      <c r="R422" s="230">
        <f>Q422*H422</f>
        <v>0</v>
      </c>
      <c r="S422" s="230">
        <v>0.0088000000000000005</v>
      </c>
      <c r="T422" s="231">
        <f>S422*H422</f>
        <v>0.206536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2" t="s">
        <v>219</v>
      </c>
      <c r="AT422" s="232" t="s">
        <v>146</v>
      </c>
      <c r="AU422" s="232" t="s">
        <v>87</v>
      </c>
      <c r="AY422" s="18" t="s">
        <v>143</v>
      </c>
      <c r="BE422" s="233">
        <f>IF(N422="základní",J422,0)</f>
        <v>0</v>
      </c>
      <c r="BF422" s="233">
        <f>IF(N422="snížená",J422,0)</f>
        <v>0</v>
      </c>
      <c r="BG422" s="233">
        <f>IF(N422="zákl. přenesená",J422,0)</f>
        <v>0</v>
      </c>
      <c r="BH422" s="233">
        <f>IF(N422="sníž. přenesená",J422,0)</f>
        <v>0</v>
      </c>
      <c r="BI422" s="233">
        <f>IF(N422="nulová",J422,0)</f>
        <v>0</v>
      </c>
      <c r="BJ422" s="18" t="s">
        <v>21</v>
      </c>
      <c r="BK422" s="233">
        <f>ROUND(I422*H422,1)</f>
        <v>0</v>
      </c>
      <c r="BL422" s="18" t="s">
        <v>219</v>
      </c>
      <c r="BM422" s="232" t="s">
        <v>623</v>
      </c>
    </row>
    <row r="423" s="16" customFormat="1">
      <c r="A423" s="16"/>
      <c r="B423" s="280"/>
      <c r="C423" s="281"/>
      <c r="D423" s="236" t="s">
        <v>152</v>
      </c>
      <c r="E423" s="282" t="s">
        <v>1</v>
      </c>
      <c r="F423" s="283" t="s">
        <v>624</v>
      </c>
      <c r="G423" s="281"/>
      <c r="H423" s="282" t="s">
        <v>1</v>
      </c>
      <c r="I423" s="284"/>
      <c r="J423" s="281"/>
      <c r="K423" s="281"/>
      <c r="L423" s="285"/>
      <c r="M423" s="286"/>
      <c r="N423" s="287"/>
      <c r="O423" s="287"/>
      <c r="P423" s="287"/>
      <c r="Q423" s="287"/>
      <c r="R423" s="287"/>
      <c r="S423" s="287"/>
      <c r="T423" s="288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T423" s="289" t="s">
        <v>152</v>
      </c>
      <c r="AU423" s="289" t="s">
        <v>87</v>
      </c>
      <c r="AV423" s="16" t="s">
        <v>21</v>
      </c>
      <c r="AW423" s="16" t="s">
        <v>34</v>
      </c>
      <c r="AX423" s="16" t="s">
        <v>78</v>
      </c>
      <c r="AY423" s="289" t="s">
        <v>143</v>
      </c>
    </row>
    <row r="424" s="13" customFormat="1">
      <c r="A424" s="13"/>
      <c r="B424" s="234"/>
      <c r="C424" s="235"/>
      <c r="D424" s="236" t="s">
        <v>152</v>
      </c>
      <c r="E424" s="237" t="s">
        <v>1</v>
      </c>
      <c r="F424" s="238" t="s">
        <v>625</v>
      </c>
      <c r="G424" s="235"/>
      <c r="H424" s="239">
        <v>164.91999999999999</v>
      </c>
      <c r="I424" s="240"/>
      <c r="J424" s="235"/>
      <c r="K424" s="235"/>
      <c r="L424" s="241"/>
      <c r="M424" s="242"/>
      <c r="N424" s="243"/>
      <c r="O424" s="243"/>
      <c r="P424" s="243"/>
      <c r="Q424" s="243"/>
      <c r="R424" s="243"/>
      <c r="S424" s="243"/>
      <c r="T424" s="24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5" t="s">
        <v>152</v>
      </c>
      <c r="AU424" s="245" t="s">
        <v>87</v>
      </c>
      <c r="AV424" s="13" t="s">
        <v>87</v>
      </c>
      <c r="AW424" s="13" t="s">
        <v>34</v>
      </c>
      <c r="AX424" s="13" t="s">
        <v>78</v>
      </c>
      <c r="AY424" s="245" t="s">
        <v>143</v>
      </c>
    </row>
    <row r="425" s="13" customFormat="1">
      <c r="A425" s="13"/>
      <c r="B425" s="234"/>
      <c r="C425" s="235"/>
      <c r="D425" s="236" t="s">
        <v>152</v>
      </c>
      <c r="E425" s="237" t="s">
        <v>1</v>
      </c>
      <c r="F425" s="238" t="s">
        <v>626</v>
      </c>
      <c r="G425" s="235"/>
      <c r="H425" s="239">
        <v>-141.44999999999999</v>
      </c>
      <c r="I425" s="240"/>
      <c r="J425" s="235"/>
      <c r="K425" s="235"/>
      <c r="L425" s="241"/>
      <c r="M425" s="242"/>
      <c r="N425" s="243"/>
      <c r="O425" s="243"/>
      <c r="P425" s="243"/>
      <c r="Q425" s="243"/>
      <c r="R425" s="243"/>
      <c r="S425" s="243"/>
      <c r="T425" s="24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5" t="s">
        <v>152</v>
      </c>
      <c r="AU425" s="245" t="s">
        <v>87</v>
      </c>
      <c r="AV425" s="13" t="s">
        <v>87</v>
      </c>
      <c r="AW425" s="13" t="s">
        <v>34</v>
      </c>
      <c r="AX425" s="13" t="s">
        <v>78</v>
      </c>
      <c r="AY425" s="245" t="s">
        <v>143</v>
      </c>
    </row>
    <row r="426" s="14" customFormat="1">
      <c r="A426" s="14"/>
      <c r="B426" s="246"/>
      <c r="C426" s="247"/>
      <c r="D426" s="236" t="s">
        <v>152</v>
      </c>
      <c r="E426" s="248" t="s">
        <v>1</v>
      </c>
      <c r="F426" s="249" t="s">
        <v>155</v>
      </c>
      <c r="G426" s="247"/>
      <c r="H426" s="250">
        <v>23.469999999999999</v>
      </c>
      <c r="I426" s="251"/>
      <c r="J426" s="247"/>
      <c r="K426" s="247"/>
      <c r="L426" s="252"/>
      <c r="M426" s="253"/>
      <c r="N426" s="254"/>
      <c r="O426" s="254"/>
      <c r="P426" s="254"/>
      <c r="Q426" s="254"/>
      <c r="R426" s="254"/>
      <c r="S426" s="254"/>
      <c r="T426" s="25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6" t="s">
        <v>152</v>
      </c>
      <c r="AU426" s="256" t="s">
        <v>87</v>
      </c>
      <c r="AV426" s="14" t="s">
        <v>150</v>
      </c>
      <c r="AW426" s="14" t="s">
        <v>34</v>
      </c>
      <c r="AX426" s="14" t="s">
        <v>21</v>
      </c>
      <c r="AY426" s="256" t="s">
        <v>143</v>
      </c>
    </row>
    <row r="427" s="2" customFormat="1" ht="16.5" customHeight="1">
      <c r="A427" s="39"/>
      <c r="B427" s="40"/>
      <c r="C427" s="220" t="s">
        <v>627</v>
      </c>
      <c r="D427" s="220" t="s">
        <v>146</v>
      </c>
      <c r="E427" s="221" t="s">
        <v>628</v>
      </c>
      <c r="F427" s="222" t="s">
        <v>629</v>
      </c>
      <c r="G427" s="223" t="s">
        <v>149</v>
      </c>
      <c r="H427" s="224">
        <v>256</v>
      </c>
      <c r="I427" s="225"/>
      <c r="J427" s="226">
        <f>ROUND(I427*H427,1)</f>
        <v>0</v>
      </c>
      <c r="K427" s="227"/>
      <c r="L427" s="45"/>
      <c r="M427" s="228" t="s">
        <v>1</v>
      </c>
      <c r="N427" s="229" t="s">
        <v>43</v>
      </c>
      <c r="O427" s="92"/>
      <c r="P427" s="230">
        <f>O427*H427</f>
        <v>0</v>
      </c>
      <c r="Q427" s="230">
        <v>0.00013999999999999999</v>
      </c>
      <c r="R427" s="230">
        <f>Q427*H427</f>
        <v>0.035839999999999997</v>
      </c>
      <c r="S427" s="230">
        <v>0</v>
      </c>
      <c r="T427" s="231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2" t="s">
        <v>219</v>
      </c>
      <c r="AT427" s="232" t="s">
        <v>146</v>
      </c>
      <c r="AU427" s="232" t="s">
        <v>87</v>
      </c>
      <c r="AY427" s="18" t="s">
        <v>143</v>
      </c>
      <c r="BE427" s="233">
        <f>IF(N427="základní",J427,0)</f>
        <v>0</v>
      </c>
      <c r="BF427" s="233">
        <f>IF(N427="snížená",J427,0)</f>
        <v>0</v>
      </c>
      <c r="BG427" s="233">
        <f>IF(N427="zákl. přenesená",J427,0)</f>
        <v>0</v>
      </c>
      <c r="BH427" s="233">
        <f>IF(N427="sníž. přenesená",J427,0)</f>
        <v>0</v>
      </c>
      <c r="BI427" s="233">
        <f>IF(N427="nulová",J427,0)</f>
        <v>0</v>
      </c>
      <c r="BJ427" s="18" t="s">
        <v>21</v>
      </c>
      <c r="BK427" s="233">
        <f>ROUND(I427*H427,1)</f>
        <v>0</v>
      </c>
      <c r="BL427" s="18" t="s">
        <v>219</v>
      </c>
      <c r="BM427" s="232" t="s">
        <v>630</v>
      </c>
    </row>
    <row r="428" s="13" customFormat="1">
      <c r="A428" s="13"/>
      <c r="B428" s="234"/>
      <c r="C428" s="235"/>
      <c r="D428" s="236" t="s">
        <v>152</v>
      </c>
      <c r="E428" s="237" t="s">
        <v>1</v>
      </c>
      <c r="F428" s="238" t="s">
        <v>631</v>
      </c>
      <c r="G428" s="235"/>
      <c r="H428" s="239">
        <v>256</v>
      </c>
      <c r="I428" s="240"/>
      <c r="J428" s="235"/>
      <c r="K428" s="235"/>
      <c r="L428" s="241"/>
      <c r="M428" s="242"/>
      <c r="N428" s="243"/>
      <c r="O428" s="243"/>
      <c r="P428" s="243"/>
      <c r="Q428" s="243"/>
      <c r="R428" s="243"/>
      <c r="S428" s="243"/>
      <c r="T428" s="24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5" t="s">
        <v>152</v>
      </c>
      <c r="AU428" s="245" t="s">
        <v>87</v>
      </c>
      <c r="AV428" s="13" t="s">
        <v>87</v>
      </c>
      <c r="AW428" s="13" t="s">
        <v>34</v>
      </c>
      <c r="AX428" s="13" t="s">
        <v>78</v>
      </c>
      <c r="AY428" s="245" t="s">
        <v>143</v>
      </c>
    </row>
    <row r="429" s="14" customFormat="1">
      <c r="A429" s="14"/>
      <c r="B429" s="246"/>
      <c r="C429" s="247"/>
      <c r="D429" s="236" t="s">
        <v>152</v>
      </c>
      <c r="E429" s="248" t="s">
        <v>1</v>
      </c>
      <c r="F429" s="249" t="s">
        <v>155</v>
      </c>
      <c r="G429" s="247"/>
      <c r="H429" s="250">
        <v>256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6" t="s">
        <v>152</v>
      </c>
      <c r="AU429" s="256" t="s">
        <v>87</v>
      </c>
      <c r="AV429" s="14" t="s">
        <v>150</v>
      </c>
      <c r="AW429" s="14" t="s">
        <v>34</v>
      </c>
      <c r="AX429" s="14" t="s">
        <v>21</v>
      </c>
      <c r="AY429" s="256" t="s">
        <v>143</v>
      </c>
    </row>
    <row r="430" s="2" customFormat="1" ht="24.15" customHeight="1">
      <c r="A430" s="39"/>
      <c r="B430" s="40"/>
      <c r="C430" s="220" t="s">
        <v>632</v>
      </c>
      <c r="D430" s="220" t="s">
        <v>146</v>
      </c>
      <c r="E430" s="221" t="s">
        <v>633</v>
      </c>
      <c r="F430" s="222" t="s">
        <v>634</v>
      </c>
      <c r="G430" s="223" t="s">
        <v>256</v>
      </c>
      <c r="H430" s="268"/>
      <c r="I430" s="225"/>
      <c r="J430" s="226">
        <f>ROUND(I430*H430,1)</f>
        <v>0</v>
      </c>
      <c r="K430" s="227"/>
      <c r="L430" s="45"/>
      <c r="M430" s="228" t="s">
        <v>1</v>
      </c>
      <c r="N430" s="229" t="s">
        <v>43</v>
      </c>
      <c r="O430" s="92"/>
      <c r="P430" s="230">
        <f>O430*H430</f>
        <v>0</v>
      </c>
      <c r="Q430" s="230">
        <v>0</v>
      </c>
      <c r="R430" s="230">
        <f>Q430*H430</f>
        <v>0</v>
      </c>
      <c r="S430" s="230">
        <v>0</v>
      </c>
      <c r="T430" s="231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2" t="s">
        <v>219</v>
      </c>
      <c r="AT430" s="232" t="s">
        <v>146</v>
      </c>
      <c r="AU430" s="232" t="s">
        <v>87</v>
      </c>
      <c r="AY430" s="18" t="s">
        <v>143</v>
      </c>
      <c r="BE430" s="233">
        <f>IF(N430="základní",J430,0)</f>
        <v>0</v>
      </c>
      <c r="BF430" s="233">
        <f>IF(N430="snížená",J430,0)</f>
        <v>0</v>
      </c>
      <c r="BG430" s="233">
        <f>IF(N430="zákl. přenesená",J430,0)</f>
        <v>0</v>
      </c>
      <c r="BH430" s="233">
        <f>IF(N430="sníž. přenesená",J430,0)</f>
        <v>0</v>
      </c>
      <c r="BI430" s="233">
        <f>IF(N430="nulová",J430,0)</f>
        <v>0</v>
      </c>
      <c r="BJ430" s="18" t="s">
        <v>21</v>
      </c>
      <c r="BK430" s="233">
        <f>ROUND(I430*H430,1)</f>
        <v>0</v>
      </c>
      <c r="BL430" s="18" t="s">
        <v>219</v>
      </c>
      <c r="BM430" s="232" t="s">
        <v>635</v>
      </c>
    </row>
    <row r="431" s="12" customFormat="1" ht="22.8" customHeight="1">
      <c r="A431" s="12"/>
      <c r="B431" s="204"/>
      <c r="C431" s="205"/>
      <c r="D431" s="206" t="s">
        <v>77</v>
      </c>
      <c r="E431" s="218" t="s">
        <v>636</v>
      </c>
      <c r="F431" s="218" t="s">
        <v>637</v>
      </c>
      <c r="G431" s="205"/>
      <c r="H431" s="205"/>
      <c r="I431" s="208"/>
      <c r="J431" s="219">
        <f>BK431</f>
        <v>0</v>
      </c>
      <c r="K431" s="205"/>
      <c r="L431" s="210"/>
      <c r="M431" s="211"/>
      <c r="N431" s="212"/>
      <c r="O431" s="212"/>
      <c r="P431" s="213">
        <f>SUM(P432:P442)</f>
        <v>0</v>
      </c>
      <c r="Q431" s="212"/>
      <c r="R431" s="213">
        <f>SUM(R432:R442)</f>
        <v>0.27398</v>
      </c>
      <c r="S431" s="212"/>
      <c r="T431" s="214">
        <f>SUM(T432:T442)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15" t="s">
        <v>87</v>
      </c>
      <c r="AT431" s="216" t="s">
        <v>77</v>
      </c>
      <c r="AU431" s="216" t="s">
        <v>21</v>
      </c>
      <c r="AY431" s="215" t="s">
        <v>143</v>
      </c>
      <c r="BK431" s="217">
        <f>SUM(BK432:BK442)</f>
        <v>0</v>
      </c>
    </row>
    <row r="432" s="2" customFormat="1" ht="24.15" customHeight="1">
      <c r="A432" s="39"/>
      <c r="B432" s="40"/>
      <c r="C432" s="220" t="s">
        <v>638</v>
      </c>
      <c r="D432" s="220" t="s">
        <v>146</v>
      </c>
      <c r="E432" s="221" t="s">
        <v>639</v>
      </c>
      <c r="F432" s="222" t="s">
        <v>640</v>
      </c>
      <c r="G432" s="223" t="s">
        <v>370</v>
      </c>
      <c r="H432" s="224">
        <v>7</v>
      </c>
      <c r="I432" s="225"/>
      <c r="J432" s="226">
        <f>ROUND(I432*H432,1)</f>
        <v>0</v>
      </c>
      <c r="K432" s="227"/>
      <c r="L432" s="45"/>
      <c r="M432" s="228" t="s">
        <v>1</v>
      </c>
      <c r="N432" s="229" t="s">
        <v>43</v>
      </c>
      <c r="O432" s="92"/>
      <c r="P432" s="230">
        <f>O432*H432</f>
        <v>0</v>
      </c>
      <c r="Q432" s="230">
        <v>0</v>
      </c>
      <c r="R432" s="230">
        <f>Q432*H432</f>
        <v>0</v>
      </c>
      <c r="S432" s="230">
        <v>0</v>
      </c>
      <c r="T432" s="231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2" t="s">
        <v>219</v>
      </c>
      <c r="AT432" s="232" t="s">
        <v>146</v>
      </c>
      <c r="AU432" s="232" t="s">
        <v>87</v>
      </c>
      <c r="AY432" s="18" t="s">
        <v>143</v>
      </c>
      <c r="BE432" s="233">
        <f>IF(N432="základní",J432,0)</f>
        <v>0</v>
      </c>
      <c r="BF432" s="233">
        <f>IF(N432="snížená",J432,0)</f>
        <v>0</v>
      </c>
      <c r="BG432" s="233">
        <f>IF(N432="zákl. přenesená",J432,0)</f>
        <v>0</v>
      </c>
      <c r="BH432" s="233">
        <f>IF(N432="sníž. přenesená",J432,0)</f>
        <v>0</v>
      </c>
      <c r="BI432" s="233">
        <f>IF(N432="nulová",J432,0)</f>
        <v>0</v>
      </c>
      <c r="BJ432" s="18" t="s">
        <v>21</v>
      </c>
      <c r="BK432" s="233">
        <f>ROUND(I432*H432,1)</f>
        <v>0</v>
      </c>
      <c r="BL432" s="18" t="s">
        <v>219</v>
      </c>
      <c r="BM432" s="232" t="s">
        <v>641</v>
      </c>
    </row>
    <row r="433" s="2" customFormat="1" ht="24.15" customHeight="1">
      <c r="A433" s="39"/>
      <c r="B433" s="40"/>
      <c r="C433" s="257" t="s">
        <v>642</v>
      </c>
      <c r="D433" s="257" t="s">
        <v>247</v>
      </c>
      <c r="E433" s="258" t="s">
        <v>643</v>
      </c>
      <c r="F433" s="259" t="s">
        <v>644</v>
      </c>
      <c r="G433" s="260" t="s">
        <v>370</v>
      </c>
      <c r="H433" s="261">
        <v>3</v>
      </c>
      <c r="I433" s="262"/>
      <c r="J433" s="263">
        <f>ROUND(I433*H433,1)</f>
        <v>0</v>
      </c>
      <c r="K433" s="264"/>
      <c r="L433" s="265"/>
      <c r="M433" s="266" t="s">
        <v>1</v>
      </c>
      <c r="N433" s="267" t="s">
        <v>43</v>
      </c>
      <c r="O433" s="92"/>
      <c r="P433" s="230">
        <f>O433*H433</f>
        <v>0</v>
      </c>
      <c r="Q433" s="230">
        <v>0.014500000000000001</v>
      </c>
      <c r="R433" s="230">
        <f>Q433*H433</f>
        <v>0.043500000000000004</v>
      </c>
      <c r="S433" s="230">
        <v>0</v>
      </c>
      <c r="T433" s="231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2" t="s">
        <v>250</v>
      </c>
      <c r="AT433" s="232" t="s">
        <v>247</v>
      </c>
      <c r="AU433" s="232" t="s">
        <v>87</v>
      </c>
      <c r="AY433" s="18" t="s">
        <v>143</v>
      </c>
      <c r="BE433" s="233">
        <f>IF(N433="základní",J433,0)</f>
        <v>0</v>
      </c>
      <c r="BF433" s="233">
        <f>IF(N433="snížená",J433,0)</f>
        <v>0</v>
      </c>
      <c r="BG433" s="233">
        <f>IF(N433="zákl. přenesená",J433,0)</f>
        <v>0</v>
      </c>
      <c r="BH433" s="233">
        <f>IF(N433="sníž. přenesená",J433,0)</f>
        <v>0</v>
      </c>
      <c r="BI433" s="233">
        <f>IF(N433="nulová",J433,0)</f>
        <v>0</v>
      </c>
      <c r="BJ433" s="18" t="s">
        <v>21</v>
      </c>
      <c r="BK433" s="233">
        <f>ROUND(I433*H433,1)</f>
        <v>0</v>
      </c>
      <c r="BL433" s="18" t="s">
        <v>219</v>
      </c>
      <c r="BM433" s="232" t="s">
        <v>645</v>
      </c>
    </row>
    <row r="434" s="2" customFormat="1" ht="24.15" customHeight="1">
      <c r="A434" s="39"/>
      <c r="B434" s="40"/>
      <c r="C434" s="257" t="s">
        <v>646</v>
      </c>
      <c r="D434" s="257" t="s">
        <v>247</v>
      </c>
      <c r="E434" s="258" t="s">
        <v>647</v>
      </c>
      <c r="F434" s="259" t="s">
        <v>648</v>
      </c>
      <c r="G434" s="260" t="s">
        <v>370</v>
      </c>
      <c r="H434" s="261">
        <v>4</v>
      </c>
      <c r="I434" s="262"/>
      <c r="J434" s="263">
        <f>ROUND(I434*H434,1)</f>
        <v>0</v>
      </c>
      <c r="K434" s="264"/>
      <c r="L434" s="265"/>
      <c r="M434" s="266" t="s">
        <v>1</v>
      </c>
      <c r="N434" s="267" t="s">
        <v>43</v>
      </c>
      <c r="O434" s="92"/>
      <c r="P434" s="230">
        <f>O434*H434</f>
        <v>0</v>
      </c>
      <c r="Q434" s="230">
        <v>0.016</v>
      </c>
      <c r="R434" s="230">
        <f>Q434*H434</f>
        <v>0.064000000000000001</v>
      </c>
      <c r="S434" s="230">
        <v>0</v>
      </c>
      <c r="T434" s="231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2" t="s">
        <v>250</v>
      </c>
      <c r="AT434" s="232" t="s">
        <v>247</v>
      </c>
      <c r="AU434" s="232" t="s">
        <v>87</v>
      </c>
      <c r="AY434" s="18" t="s">
        <v>143</v>
      </c>
      <c r="BE434" s="233">
        <f>IF(N434="základní",J434,0)</f>
        <v>0</v>
      </c>
      <c r="BF434" s="233">
        <f>IF(N434="snížená",J434,0)</f>
        <v>0</v>
      </c>
      <c r="BG434" s="233">
        <f>IF(N434="zákl. přenesená",J434,0)</f>
        <v>0</v>
      </c>
      <c r="BH434" s="233">
        <f>IF(N434="sníž. přenesená",J434,0)</f>
        <v>0</v>
      </c>
      <c r="BI434" s="233">
        <f>IF(N434="nulová",J434,0)</f>
        <v>0</v>
      </c>
      <c r="BJ434" s="18" t="s">
        <v>21</v>
      </c>
      <c r="BK434" s="233">
        <f>ROUND(I434*H434,1)</f>
        <v>0</v>
      </c>
      <c r="BL434" s="18" t="s">
        <v>219</v>
      </c>
      <c r="BM434" s="232" t="s">
        <v>649</v>
      </c>
    </row>
    <row r="435" s="2" customFormat="1" ht="24.15" customHeight="1">
      <c r="A435" s="39"/>
      <c r="B435" s="40"/>
      <c r="C435" s="220" t="s">
        <v>650</v>
      </c>
      <c r="D435" s="220" t="s">
        <v>146</v>
      </c>
      <c r="E435" s="221" t="s">
        <v>651</v>
      </c>
      <c r="F435" s="222" t="s">
        <v>652</v>
      </c>
      <c r="G435" s="223" t="s">
        <v>370</v>
      </c>
      <c r="H435" s="224">
        <v>2</v>
      </c>
      <c r="I435" s="225"/>
      <c r="J435" s="226">
        <f>ROUND(I435*H435,1)</f>
        <v>0</v>
      </c>
      <c r="K435" s="227"/>
      <c r="L435" s="45"/>
      <c r="M435" s="228" t="s">
        <v>1</v>
      </c>
      <c r="N435" s="229" t="s">
        <v>43</v>
      </c>
      <c r="O435" s="92"/>
      <c r="P435" s="230">
        <f>O435*H435</f>
        <v>0</v>
      </c>
      <c r="Q435" s="230">
        <v>0</v>
      </c>
      <c r="R435" s="230">
        <f>Q435*H435</f>
        <v>0</v>
      </c>
      <c r="S435" s="230">
        <v>0</v>
      </c>
      <c r="T435" s="231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2" t="s">
        <v>219</v>
      </c>
      <c r="AT435" s="232" t="s">
        <v>146</v>
      </c>
      <c r="AU435" s="232" t="s">
        <v>87</v>
      </c>
      <c r="AY435" s="18" t="s">
        <v>143</v>
      </c>
      <c r="BE435" s="233">
        <f>IF(N435="základní",J435,0)</f>
        <v>0</v>
      </c>
      <c r="BF435" s="233">
        <f>IF(N435="snížená",J435,0)</f>
        <v>0</v>
      </c>
      <c r="BG435" s="233">
        <f>IF(N435="zákl. přenesená",J435,0)</f>
        <v>0</v>
      </c>
      <c r="BH435" s="233">
        <f>IF(N435="sníž. přenesená",J435,0)</f>
        <v>0</v>
      </c>
      <c r="BI435" s="233">
        <f>IF(N435="nulová",J435,0)</f>
        <v>0</v>
      </c>
      <c r="BJ435" s="18" t="s">
        <v>21</v>
      </c>
      <c r="BK435" s="233">
        <f>ROUND(I435*H435,1)</f>
        <v>0</v>
      </c>
      <c r="BL435" s="18" t="s">
        <v>219</v>
      </c>
      <c r="BM435" s="232" t="s">
        <v>653</v>
      </c>
    </row>
    <row r="436" s="2" customFormat="1" ht="24.15" customHeight="1">
      <c r="A436" s="39"/>
      <c r="B436" s="40"/>
      <c r="C436" s="257" t="s">
        <v>654</v>
      </c>
      <c r="D436" s="257" t="s">
        <v>247</v>
      </c>
      <c r="E436" s="258" t="s">
        <v>655</v>
      </c>
      <c r="F436" s="259" t="s">
        <v>656</v>
      </c>
      <c r="G436" s="260" t="s">
        <v>370</v>
      </c>
      <c r="H436" s="261">
        <v>2</v>
      </c>
      <c r="I436" s="262"/>
      <c r="J436" s="263">
        <f>ROUND(I436*H436,1)</f>
        <v>0</v>
      </c>
      <c r="K436" s="264"/>
      <c r="L436" s="265"/>
      <c r="M436" s="266" t="s">
        <v>1</v>
      </c>
      <c r="N436" s="267" t="s">
        <v>43</v>
      </c>
      <c r="O436" s="92"/>
      <c r="P436" s="230">
        <f>O436*H436</f>
        <v>0</v>
      </c>
      <c r="Q436" s="230">
        <v>0.017000000000000001</v>
      </c>
      <c r="R436" s="230">
        <f>Q436*H436</f>
        <v>0.034000000000000002</v>
      </c>
      <c r="S436" s="230">
        <v>0</v>
      </c>
      <c r="T436" s="231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2" t="s">
        <v>250</v>
      </c>
      <c r="AT436" s="232" t="s">
        <v>247</v>
      </c>
      <c r="AU436" s="232" t="s">
        <v>87</v>
      </c>
      <c r="AY436" s="18" t="s">
        <v>143</v>
      </c>
      <c r="BE436" s="233">
        <f>IF(N436="základní",J436,0)</f>
        <v>0</v>
      </c>
      <c r="BF436" s="233">
        <f>IF(N436="snížená",J436,0)</f>
        <v>0</v>
      </c>
      <c r="BG436" s="233">
        <f>IF(N436="zákl. přenesená",J436,0)</f>
        <v>0</v>
      </c>
      <c r="BH436" s="233">
        <f>IF(N436="sníž. přenesená",J436,0)</f>
        <v>0</v>
      </c>
      <c r="BI436" s="233">
        <f>IF(N436="nulová",J436,0)</f>
        <v>0</v>
      </c>
      <c r="BJ436" s="18" t="s">
        <v>21</v>
      </c>
      <c r="BK436" s="233">
        <f>ROUND(I436*H436,1)</f>
        <v>0</v>
      </c>
      <c r="BL436" s="18" t="s">
        <v>219</v>
      </c>
      <c r="BM436" s="232" t="s">
        <v>657</v>
      </c>
    </row>
    <row r="437" s="2" customFormat="1" ht="24.15" customHeight="1">
      <c r="A437" s="39"/>
      <c r="B437" s="40"/>
      <c r="C437" s="220" t="s">
        <v>658</v>
      </c>
      <c r="D437" s="220" t="s">
        <v>146</v>
      </c>
      <c r="E437" s="221" t="s">
        <v>659</v>
      </c>
      <c r="F437" s="222" t="s">
        <v>660</v>
      </c>
      <c r="G437" s="223" t="s">
        <v>370</v>
      </c>
      <c r="H437" s="224">
        <v>4</v>
      </c>
      <c r="I437" s="225"/>
      <c r="J437" s="226">
        <f>ROUND(I437*H437,1)</f>
        <v>0</v>
      </c>
      <c r="K437" s="227"/>
      <c r="L437" s="45"/>
      <c r="M437" s="228" t="s">
        <v>1</v>
      </c>
      <c r="N437" s="229" t="s">
        <v>43</v>
      </c>
      <c r="O437" s="92"/>
      <c r="P437" s="230">
        <f>O437*H437</f>
        <v>0</v>
      </c>
      <c r="Q437" s="230">
        <v>0</v>
      </c>
      <c r="R437" s="230">
        <f>Q437*H437</f>
        <v>0</v>
      </c>
      <c r="S437" s="230">
        <v>0</v>
      </c>
      <c r="T437" s="231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2" t="s">
        <v>219</v>
      </c>
      <c r="AT437" s="232" t="s">
        <v>146</v>
      </c>
      <c r="AU437" s="232" t="s">
        <v>87</v>
      </c>
      <c r="AY437" s="18" t="s">
        <v>143</v>
      </c>
      <c r="BE437" s="233">
        <f>IF(N437="základní",J437,0)</f>
        <v>0</v>
      </c>
      <c r="BF437" s="233">
        <f>IF(N437="snížená",J437,0)</f>
        <v>0</v>
      </c>
      <c r="BG437" s="233">
        <f>IF(N437="zákl. přenesená",J437,0)</f>
        <v>0</v>
      </c>
      <c r="BH437" s="233">
        <f>IF(N437="sníž. přenesená",J437,0)</f>
        <v>0</v>
      </c>
      <c r="BI437" s="233">
        <f>IF(N437="nulová",J437,0)</f>
        <v>0</v>
      </c>
      <c r="BJ437" s="18" t="s">
        <v>21</v>
      </c>
      <c r="BK437" s="233">
        <f>ROUND(I437*H437,1)</f>
        <v>0</v>
      </c>
      <c r="BL437" s="18" t="s">
        <v>219</v>
      </c>
      <c r="BM437" s="232" t="s">
        <v>661</v>
      </c>
    </row>
    <row r="438" s="2" customFormat="1" ht="24.15" customHeight="1">
      <c r="A438" s="39"/>
      <c r="B438" s="40"/>
      <c r="C438" s="257" t="s">
        <v>662</v>
      </c>
      <c r="D438" s="257" t="s">
        <v>247</v>
      </c>
      <c r="E438" s="258" t="s">
        <v>663</v>
      </c>
      <c r="F438" s="259" t="s">
        <v>664</v>
      </c>
      <c r="G438" s="260" t="s">
        <v>184</v>
      </c>
      <c r="H438" s="261">
        <v>22</v>
      </c>
      <c r="I438" s="262"/>
      <c r="J438" s="263">
        <f>ROUND(I438*H438,1)</f>
        <v>0</v>
      </c>
      <c r="K438" s="264"/>
      <c r="L438" s="265"/>
      <c r="M438" s="266" t="s">
        <v>1</v>
      </c>
      <c r="N438" s="267" t="s">
        <v>43</v>
      </c>
      <c r="O438" s="92"/>
      <c r="P438" s="230">
        <f>O438*H438</f>
        <v>0</v>
      </c>
      <c r="Q438" s="230">
        <v>0.0060000000000000001</v>
      </c>
      <c r="R438" s="230">
        <f>Q438*H438</f>
        <v>0.13200000000000001</v>
      </c>
      <c r="S438" s="230">
        <v>0</v>
      </c>
      <c r="T438" s="231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2" t="s">
        <v>250</v>
      </c>
      <c r="AT438" s="232" t="s">
        <v>247</v>
      </c>
      <c r="AU438" s="232" t="s">
        <v>87</v>
      </c>
      <c r="AY438" s="18" t="s">
        <v>143</v>
      </c>
      <c r="BE438" s="233">
        <f>IF(N438="základní",J438,0)</f>
        <v>0</v>
      </c>
      <c r="BF438" s="233">
        <f>IF(N438="snížená",J438,0)</f>
        <v>0</v>
      </c>
      <c r="BG438" s="233">
        <f>IF(N438="zákl. přenesená",J438,0)</f>
        <v>0</v>
      </c>
      <c r="BH438" s="233">
        <f>IF(N438="sníž. přenesená",J438,0)</f>
        <v>0</v>
      </c>
      <c r="BI438" s="233">
        <f>IF(N438="nulová",J438,0)</f>
        <v>0</v>
      </c>
      <c r="BJ438" s="18" t="s">
        <v>21</v>
      </c>
      <c r="BK438" s="233">
        <f>ROUND(I438*H438,1)</f>
        <v>0</v>
      </c>
      <c r="BL438" s="18" t="s">
        <v>219</v>
      </c>
      <c r="BM438" s="232" t="s">
        <v>665</v>
      </c>
    </row>
    <row r="439" s="13" customFormat="1">
      <c r="A439" s="13"/>
      <c r="B439" s="234"/>
      <c r="C439" s="235"/>
      <c r="D439" s="236" t="s">
        <v>152</v>
      </c>
      <c r="E439" s="237" t="s">
        <v>1</v>
      </c>
      <c r="F439" s="238" t="s">
        <v>597</v>
      </c>
      <c r="G439" s="235"/>
      <c r="H439" s="239">
        <v>22</v>
      </c>
      <c r="I439" s="240"/>
      <c r="J439" s="235"/>
      <c r="K439" s="235"/>
      <c r="L439" s="241"/>
      <c r="M439" s="242"/>
      <c r="N439" s="243"/>
      <c r="O439" s="243"/>
      <c r="P439" s="243"/>
      <c r="Q439" s="243"/>
      <c r="R439" s="243"/>
      <c r="S439" s="243"/>
      <c r="T439" s="24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5" t="s">
        <v>152</v>
      </c>
      <c r="AU439" s="245" t="s">
        <v>87</v>
      </c>
      <c r="AV439" s="13" t="s">
        <v>87</v>
      </c>
      <c r="AW439" s="13" t="s">
        <v>34</v>
      </c>
      <c r="AX439" s="13" t="s">
        <v>78</v>
      </c>
      <c r="AY439" s="245" t="s">
        <v>143</v>
      </c>
    </row>
    <row r="440" s="14" customFormat="1">
      <c r="A440" s="14"/>
      <c r="B440" s="246"/>
      <c r="C440" s="247"/>
      <c r="D440" s="236" t="s">
        <v>152</v>
      </c>
      <c r="E440" s="248" t="s">
        <v>1</v>
      </c>
      <c r="F440" s="249" t="s">
        <v>155</v>
      </c>
      <c r="G440" s="247"/>
      <c r="H440" s="250">
        <v>22</v>
      </c>
      <c r="I440" s="251"/>
      <c r="J440" s="247"/>
      <c r="K440" s="247"/>
      <c r="L440" s="252"/>
      <c r="M440" s="253"/>
      <c r="N440" s="254"/>
      <c r="O440" s="254"/>
      <c r="P440" s="254"/>
      <c r="Q440" s="254"/>
      <c r="R440" s="254"/>
      <c r="S440" s="254"/>
      <c r="T440" s="25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6" t="s">
        <v>152</v>
      </c>
      <c r="AU440" s="256" t="s">
        <v>87</v>
      </c>
      <c r="AV440" s="14" t="s">
        <v>150</v>
      </c>
      <c r="AW440" s="14" t="s">
        <v>34</v>
      </c>
      <c r="AX440" s="14" t="s">
        <v>21</v>
      </c>
      <c r="AY440" s="256" t="s">
        <v>143</v>
      </c>
    </row>
    <row r="441" s="2" customFormat="1" ht="24.15" customHeight="1">
      <c r="A441" s="39"/>
      <c r="B441" s="40"/>
      <c r="C441" s="257" t="s">
        <v>666</v>
      </c>
      <c r="D441" s="257" t="s">
        <v>247</v>
      </c>
      <c r="E441" s="258" t="s">
        <v>667</v>
      </c>
      <c r="F441" s="259" t="s">
        <v>668</v>
      </c>
      <c r="G441" s="260" t="s">
        <v>370</v>
      </c>
      <c r="H441" s="261">
        <v>8</v>
      </c>
      <c r="I441" s="262"/>
      <c r="J441" s="263">
        <f>ROUND(I441*H441,1)</f>
        <v>0</v>
      </c>
      <c r="K441" s="264"/>
      <c r="L441" s="265"/>
      <c r="M441" s="266" t="s">
        <v>1</v>
      </c>
      <c r="N441" s="267" t="s">
        <v>43</v>
      </c>
      <c r="O441" s="92"/>
      <c r="P441" s="230">
        <f>O441*H441</f>
        <v>0</v>
      </c>
      <c r="Q441" s="230">
        <v>6.0000000000000002E-05</v>
      </c>
      <c r="R441" s="230">
        <f>Q441*H441</f>
        <v>0.00048000000000000001</v>
      </c>
      <c r="S441" s="230">
        <v>0</v>
      </c>
      <c r="T441" s="231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2" t="s">
        <v>250</v>
      </c>
      <c r="AT441" s="232" t="s">
        <v>247</v>
      </c>
      <c r="AU441" s="232" t="s">
        <v>87</v>
      </c>
      <c r="AY441" s="18" t="s">
        <v>143</v>
      </c>
      <c r="BE441" s="233">
        <f>IF(N441="základní",J441,0)</f>
        <v>0</v>
      </c>
      <c r="BF441" s="233">
        <f>IF(N441="snížená",J441,0)</f>
        <v>0</v>
      </c>
      <c r="BG441" s="233">
        <f>IF(N441="zákl. přenesená",J441,0)</f>
        <v>0</v>
      </c>
      <c r="BH441" s="233">
        <f>IF(N441="sníž. přenesená",J441,0)</f>
        <v>0</v>
      </c>
      <c r="BI441" s="233">
        <f>IF(N441="nulová",J441,0)</f>
        <v>0</v>
      </c>
      <c r="BJ441" s="18" t="s">
        <v>21</v>
      </c>
      <c r="BK441" s="233">
        <f>ROUND(I441*H441,1)</f>
        <v>0</v>
      </c>
      <c r="BL441" s="18" t="s">
        <v>219</v>
      </c>
      <c r="BM441" s="232" t="s">
        <v>669</v>
      </c>
    </row>
    <row r="442" s="2" customFormat="1" ht="24.15" customHeight="1">
      <c r="A442" s="39"/>
      <c r="B442" s="40"/>
      <c r="C442" s="220" t="s">
        <v>670</v>
      </c>
      <c r="D442" s="220" t="s">
        <v>146</v>
      </c>
      <c r="E442" s="221" t="s">
        <v>671</v>
      </c>
      <c r="F442" s="222" t="s">
        <v>672</v>
      </c>
      <c r="G442" s="223" t="s">
        <v>256</v>
      </c>
      <c r="H442" s="268"/>
      <c r="I442" s="225"/>
      <c r="J442" s="226">
        <f>ROUND(I442*H442,1)</f>
        <v>0</v>
      </c>
      <c r="K442" s="227"/>
      <c r="L442" s="45"/>
      <c r="M442" s="228" t="s">
        <v>1</v>
      </c>
      <c r="N442" s="229" t="s">
        <v>43</v>
      </c>
      <c r="O442" s="92"/>
      <c r="P442" s="230">
        <f>O442*H442</f>
        <v>0</v>
      </c>
      <c r="Q442" s="230">
        <v>0</v>
      </c>
      <c r="R442" s="230">
        <f>Q442*H442</f>
        <v>0</v>
      </c>
      <c r="S442" s="230">
        <v>0</v>
      </c>
      <c r="T442" s="231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2" t="s">
        <v>219</v>
      </c>
      <c r="AT442" s="232" t="s">
        <v>146</v>
      </c>
      <c r="AU442" s="232" t="s">
        <v>87</v>
      </c>
      <c r="AY442" s="18" t="s">
        <v>143</v>
      </c>
      <c r="BE442" s="233">
        <f>IF(N442="základní",J442,0)</f>
        <v>0</v>
      </c>
      <c r="BF442" s="233">
        <f>IF(N442="snížená",J442,0)</f>
        <v>0</v>
      </c>
      <c r="BG442" s="233">
        <f>IF(N442="zákl. přenesená",J442,0)</f>
        <v>0</v>
      </c>
      <c r="BH442" s="233">
        <f>IF(N442="sníž. přenesená",J442,0)</f>
        <v>0</v>
      </c>
      <c r="BI442" s="233">
        <f>IF(N442="nulová",J442,0)</f>
        <v>0</v>
      </c>
      <c r="BJ442" s="18" t="s">
        <v>21</v>
      </c>
      <c r="BK442" s="233">
        <f>ROUND(I442*H442,1)</f>
        <v>0</v>
      </c>
      <c r="BL442" s="18" t="s">
        <v>219</v>
      </c>
      <c r="BM442" s="232" t="s">
        <v>673</v>
      </c>
    </row>
    <row r="443" s="12" customFormat="1" ht="22.8" customHeight="1">
      <c r="A443" s="12"/>
      <c r="B443" s="204"/>
      <c r="C443" s="205"/>
      <c r="D443" s="206" t="s">
        <v>77</v>
      </c>
      <c r="E443" s="218" t="s">
        <v>674</v>
      </c>
      <c r="F443" s="218" t="s">
        <v>675</v>
      </c>
      <c r="G443" s="205"/>
      <c r="H443" s="205"/>
      <c r="I443" s="208"/>
      <c r="J443" s="219">
        <f>BK443</f>
        <v>0</v>
      </c>
      <c r="K443" s="205"/>
      <c r="L443" s="210"/>
      <c r="M443" s="211"/>
      <c r="N443" s="212"/>
      <c r="O443" s="212"/>
      <c r="P443" s="213">
        <f>SUM(P444:P449)</f>
        <v>0</v>
      </c>
      <c r="Q443" s="212"/>
      <c r="R443" s="213">
        <f>SUM(R444:R449)</f>
        <v>0.72578880000000001</v>
      </c>
      <c r="S443" s="212"/>
      <c r="T443" s="214">
        <f>SUM(T444:T449)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15" t="s">
        <v>87</v>
      </c>
      <c r="AT443" s="216" t="s">
        <v>77</v>
      </c>
      <c r="AU443" s="216" t="s">
        <v>21</v>
      </c>
      <c r="AY443" s="215" t="s">
        <v>143</v>
      </c>
      <c r="BK443" s="217">
        <f>SUM(BK444:BK449)</f>
        <v>0</v>
      </c>
    </row>
    <row r="444" s="2" customFormat="1" ht="24.15" customHeight="1">
      <c r="A444" s="39"/>
      <c r="B444" s="40"/>
      <c r="C444" s="220" t="s">
        <v>676</v>
      </c>
      <c r="D444" s="220" t="s">
        <v>146</v>
      </c>
      <c r="E444" s="221" t="s">
        <v>677</v>
      </c>
      <c r="F444" s="222" t="s">
        <v>678</v>
      </c>
      <c r="G444" s="223" t="s">
        <v>149</v>
      </c>
      <c r="H444" s="224">
        <v>35.200000000000003</v>
      </c>
      <c r="I444" s="225"/>
      <c r="J444" s="226">
        <f>ROUND(I444*H444,1)</f>
        <v>0</v>
      </c>
      <c r="K444" s="227"/>
      <c r="L444" s="45"/>
      <c r="M444" s="228" t="s">
        <v>1</v>
      </c>
      <c r="N444" s="229" t="s">
        <v>43</v>
      </c>
      <c r="O444" s="92"/>
      <c r="P444" s="230">
        <f>O444*H444</f>
        <v>0</v>
      </c>
      <c r="Q444" s="230">
        <v>0.00027</v>
      </c>
      <c r="R444" s="230">
        <f>Q444*H444</f>
        <v>0.0095040000000000003</v>
      </c>
      <c r="S444" s="230">
        <v>0</v>
      </c>
      <c r="T444" s="231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2" t="s">
        <v>219</v>
      </c>
      <c r="AT444" s="232" t="s">
        <v>146</v>
      </c>
      <c r="AU444" s="232" t="s">
        <v>87</v>
      </c>
      <c r="AY444" s="18" t="s">
        <v>143</v>
      </c>
      <c r="BE444" s="233">
        <f>IF(N444="základní",J444,0)</f>
        <v>0</v>
      </c>
      <c r="BF444" s="233">
        <f>IF(N444="snížená",J444,0)</f>
        <v>0</v>
      </c>
      <c r="BG444" s="233">
        <f>IF(N444="zákl. přenesená",J444,0)</f>
        <v>0</v>
      </c>
      <c r="BH444" s="233">
        <f>IF(N444="sníž. přenesená",J444,0)</f>
        <v>0</v>
      </c>
      <c r="BI444" s="233">
        <f>IF(N444="nulová",J444,0)</f>
        <v>0</v>
      </c>
      <c r="BJ444" s="18" t="s">
        <v>21</v>
      </c>
      <c r="BK444" s="233">
        <f>ROUND(I444*H444,1)</f>
        <v>0</v>
      </c>
      <c r="BL444" s="18" t="s">
        <v>219</v>
      </c>
      <c r="BM444" s="232" t="s">
        <v>679</v>
      </c>
    </row>
    <row r="445" s="13" customFormat="1">
      <c r="A445" s="13"/>
      <c r="B445" s="234"/>
      <c r="C445" s="235"/>
      <c r="D445" s="236" t="s">
        <v>152</v>
      </c>
      <c r="E445" s="237" t="s">
        <v>1</v>
      </c>
      <c r="F445" s="238" t="s">
        <v>680</v>
      </c>
      <c r="G445" s="235"/>
      <c r="H445" s="239">
        <v>35.200000000000003</v>
      </c>
      <c r="I445" s="240"/>
      <c r="J445" s="235"/>
      <c r="K445" s="235"/>
      <c r="L445" s="241"/>
      <c r="M445" s="242"/>
      <c r="N445" s="243"/>
      <c r="O445" s="243"/>
      <c r="P445" s="243"/>
      <c r="Q445" s="243"/>
      <c r="R445" s="243"/>
      <c r="S445" s="243"/>
      <c r="T445" s="24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5" t="s">
        <v>152</v>
      </c>
      <c r="AU445" s="245" t="s">
        <v>87</v>
      </c>
      <c r="AV445" s="13" t="s">
        <v>87</v>
      </c>
      <c r="AW445" s="13" t="s">
        <v>34</v>
      </c>
      <c r="AX445" s="13" t="s">
        <v>78</v>
      </c>
      <c r="AY445" s="245" t="s">
        <v>143</v>
      </c>
    </row>
    <row r="446" s="14" customFormat="1">
      <c r="A446" s="14"/>
      <c r="B446" s="246"/>
      <c r="C446" s="247"/>
      <c r="D446" s="236" t="s">
        <v>152</v>
      </c>
      <c r="E446" s="248" t="s">
        <v>1</v>
      </c>
      <c r="F446" s="249" t="s">
        <v>155</v>
      </c>
      <c r="G446" s="247"/>
      <c r="H446" s="250">
        <v>35.200000000000003</v>
      </c>
      <c r="I446" s="251"/>
      <c r="J446" s="247"/>
      <c r="K446" s="247"/>
      <c r="L446" s="252"/>
      <c r="M446" s="253"/>
      <c r="N446" s="254"/>
      <c r="O446" s="254"/>
      <c r="P446" s="254"/>
      <c r="Q446" s="254"/>
      <c r="R446" s="254"/>
      <c r="S446" s="254"/>
      <c r="T446" s="255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6" t="s">
        <v>152</v>
      </c>
      <c r="AU446" s="256" t="s">
        <v>87</v>
      </c>
      <c r="AV446" s="14" t="s">
        <v>150</v>
      </c>
      <c r="AW446" s="14" t="s">
        <v>34</v>
      </c>
      <c r="AX446" s="14" t="s">
        <v>21</v>
      </c>
      <c r="AY446" s="256" t="s">
        <v>143</v>
      </c>
    </row>
    <row r="447" s="2" customFormat="1" ht="24.15" customHeight="1">
      <c r="A447" s="39"/>
      <c r="B447" s="40"/>
      <c r="C447" s="257" t="s">
        <v>681</v>
      </c>
      <c r="D447" s="257" t="s">
        <v>247</v>
      </c>
      <c r="E447" s="258" t="s">
        <v>682</v>
      </c>
      <c r="F447" s="259" t="s">
        <v>683</v>
      </c>
      <c r="G447" s="260" t="s">
        <v>149</v>
      </c>
      <c r="H447" s="261">
        <v>35.904000000000003</v>
      </c>
      <c r="I447" s="262"/>
      <c r="J447" s="263">
        <f>ROUND(I447*H447,1)</f>
        <v>0</v>
      </c>
      <c r="K447" s="264"/>
      <c r="L447" s="265"/>
      <c r="M447" s="266" t="s">
        <v>1</v>
      </c>
      <c r="N447" s="267" t="s">
        <v>43</v>
      </c>
      <c r="O447" s="92"/>
      <c r="P447" s="230">
        <f>O447*H447</f>
        <v>0</v>
      </c>
      <c r="Q447" s="230">
        <v>0.019949999999999999</v>
      </c>
      <c r="R447" s="230">
        <f>Q447*H447</f>
        <v>0.71628480000000005</v>
      </c>
      <c r="S447" s="230">
        <v>0</v>
      </c>
      <c r="T447" s="231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2" t="s">
        <v>250</v>
      </c>
      <c r="AT447" s="232" t="s">
        <v>247</v>
      </c>
      <c r="AU447" s="232" t="s">
        <v>87</v>
      </c>
      <c r="AY447" s="18" t="s">
        <v>143</v>
      </c>
      <c r="BE447" s="233">
        <f>IF(N447="základní",J447,0)</f>
        <v>0</v>
      </c>
      <c r="BF447" s="233">
        <f>IF(N447="snížená",J447,0)</f>
        <v>0</v>
      </c>
      <c r="BG447" s="233">
        <f>IF(N447="zákl. přenesená",J447,0)</f>
        <v>0</v>
      </c>
      <c r="BH447" s="233">
        <f>IF(N447="sníž. přenesená",J447,0)</f>
        <v>0</v>
      </c>
      <c r="BI447" s="233">
        <f>IF(N447="nulová",J447,0)</f>
        <v>0</v>
      </c>
      <c r="BJ447" s="18" t="s">
        <v>21</v>
      </c>
      <c r="BK447" s="233">
        <f>ROUND(I447*H447,1)</f>
        <v>0</v>
      </c>
      <c r="BL447" s="18" t="s">
        <v>219</v>
      </c>
      <c r="BM447" s="232" t="s">
        <v>684</v>
      </c>
    </row>
    <row r="448" s="13" customFormat="1">
      <c r="A448" s="13"/>
      <c r="B448" s="234"/>
      <c r="C448" s="235"/>
      <c r="D448" s="236" t="s">
        <v>152</v>
      </c>
      <c r="E448" s="235"/>
      <c r="F448" s="238" t="s">
        <v>685</v>
      </c>
      <c r="G448" s="235"/>
      <c r="H448" s="239">
        <v>35.904000000000003</v>
      </c>
      <c r="I448" s="240"/>
      <c r="J448" s="235"/>
      <c r="K448" s="235"/>
      <c r="L448" s="241"/>
      <c r="M448" s="242"/>
      <c r="N448" s="243"/>
      <c r="O448" s="243"/>
      <c r="P448" s="243"/>
      <c r="Q448" s="243"/>
      <c r="R448" s="243"/>
      <c r="S448" s="243"/>
      <c r="T448" s="24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5" t="s">
        <v>152</v>
      </c>
      <c r="AU448" s="245" t="s">
        <v>87</v>
      </c>
      <c r="AV448" s="13" t="s">
        <v>87</v>
      </c>
      <c r="AW448" s="13" t="s">
        <v>4</v>
      </c>
      <c r="AX448" s="13" t="s">
        <v>21</v>
      </c>
      <c r="AY448" s="245" t="s">
        <v>143</v>
      </c>
    </row>
    <row r="449" s="2" customFormat="1" ht="24.15" customHeight="1">
      <c r="A449" s="39"/>
      <c r="B449" s="40"/>
      <c r="C449" s="220" t="s">
        <v>686</v>
      </c>
      <c r="D449" s="220" t="s">
        <v>146</v>
      </c>
      <c r="E449" s="221" t="s">
        <v>687</v>
      </c>
      <c r="F449" s="222" t="s">
        <v>688</v>
      </c>
      <c r="G449" s="223" t="s">
        <v>256</v>
      </c>
      <c r="H449" s="268"/>
      <c r="I449" s="225"/>
      <c r="J449" s="226">
        <f>ROUND(I449*H449,1)</f>
        <v>0</v>
      </c>
      <c r="K449" s="227"/>
      <c r="L449" s="45"/>
      <c r="M449" s="228" t="s">
        <v>1</v>
      </c>
      <c r="N449" s="229" t="s">
        <v>43</v>
      </c>
      <c r="O449" s="92"/>
      <c r="P449" s="230">
        <f>O449*H449</f>
        <v>0</v>
      </c>
      <c r="Q449" s="230">
        <v>0</v>
      </c>
      <c r="R449" s="230">
        <f>Q449*H449</f>
        <v>0</v>
      </c>
      <c r="S449" s="230">
        <v>0</v>
      </c>
      <c r="T449" s="231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2" t="s">
        <v>219</v>
      </c>
      <c r="AT449" s="232" t="s">
        <v>146</v>
      </c>
      <c r="AU449" s="232" t="s">
        <v>87</v>
      </c>
      <c r="AY449" s="18" t="s">
        <v>143</v>
      </c>
      <c r="BE449" s="233">
        <f>IF(N449="základní",J449,0)</f>
        <v>0</v>
      </c>
      <c r="BF449" s="233">
        <f>IF(N449="snížená",J449,0)</f>
        <v>0</v>
      </c>
      <c r="BG449" s="233">
        <f>IF(N449="zákl. přenesená",J449,0)</f>
        <v>0</v>
      </c>
      <c r="BH449" s="233">
        <f>IF(N449="sníž. přenesená",J449,0)</f>
        <v>0</v>
      </c>
      <c r="BI449" s="233">
        <f>IF(N449="nulová",J449,0)</f>
        <v>0</v>
      </c>
      <c r="BJ449" s="18" t="s">
        <v>21</v>
      </c>
      <c r="BK449" s="233">
        <f>ROUND(I449*H449,1)</f>
        <v>0</v>
      </c>
      <c r="BL449" s="18" t="s">
        <v>219</v>
      </c>
      <c r="BM449" s="232" t="s">
        <v>689</v>
      </c>
    </row>
    <row r="450" s="12" customFormat="1" ht="22.8" customHeight="1">
      <c r="A450" s="12"/>
      <c r="B450" s="204"/>
      <c r="C450" s="205"/>
      <c r="D450" s="206" t="s">
        <v>77</v>
      </c>
      <c r="E450" s="218" t="s">
        <v>690</v>
      </c>
      <c r="F450" s="218" t="s">
        <v>691</v>
      </c>
      <c r="G450" s="205"/>
      <c r="H450" s="205"/>
      <c r="I450" s="208"/>
      <c r="J450" s="219">
        <f>BK450</f>
        <v>0</v>
      </c>
      <c r="K450" s="205"/>
      <c r="L450" s="210"/>
      <c r="M450" s="211"/>
      <c r="N450" s="212"/>
      <c r="O450" s="212"/>
      <c r="P450" s="213">
        <f>SUM(P451:P479)</f>
        <v>0</v>
      </c>
      <c r="Q450" s="212"/>
      <c r="R450" s="213">
        <f>SUM(R451:R479)</f>
        <v>0.67794028000000006</v>
      </c>
      <c r="S450" s="212"/>
      <c r="T450" s="214">
        <f>SUM(T451:T479)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15" t="s">
        <v>87</v>
      </c>
      <c r="AT450" s="216" t="s">
        <v>77</v>
      </c>
      <c r="AU450" s="216" t="s">
        <v>21</v>
      </c>
      <c r="AY450" s="215" t="s">
        <v>143</v>
      </c>
      <c r="BK450" s="217">
        <f>SUM(BK451:BK479)</f>
        <v>0</v>
      </c>
    </row>
    <row r="451" s="2" customFormat="1" ht="16.5" customHeight="1">
      <c r="A451" s="39"/>
      <c r="B451" s="40"/>
      <c r="C451" s="220" t="s">
        <v>692</v>
      </c>
      <c r="D451" s="220" t="s">
        <v>146</v>
      </c>
      <c r="E451" s="221" t="s">
        <v>693</v>
      </c>
      <c r="F451" s="222" t="s">
        <v>694</v>
      </c>
      <c r="G451" s="223" t="s">
        <v>149</v>
      </c>
      <c r="H451" s="224">
        <v>19.850000000000001</v>
      </c>
      <c r="I451" s="225"/>
      <c r="J451" s="226">
        <f>ROUND(I451*H451,1)</f>
        <v>0</v>
      </c>
      <c r="K451" s="227"/>
      <c r="L451" s="45"/>
      <c r="M451" s="228" t="s">
        <v>1</v>
      </c>
      <c r="N451" s="229" t="s">
        <v>43</v>
      </c>
      <c r="O451" s="92"/>
      <c r="P451" s="230">
        <f>O451*H451</f>
        <v>0</v>
      </c>
      <c r="Q451" s="230">
        <v>0</v>
      </c>
      <c r="R451" s="230">
        <f>Q451*H451</f>
        <v>0</v>
      </c>
      <c r="S451" s="230">
        <v>0</v>
      </c>
      <c r="T451" s="231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2" t="s">
        <v>219</v>
      </c>
      <c r="AT451" s="232" t="s">
        <v>146</v>
      </c>
      <c r="AU451" s="232" t="s">
        <v>87</v>
      </c>
      <c r="AY451" s="18" t="s">
        <v>143</v>
      </c>
      <c r="BE451" s="233">
        <f>IF(N451="základní",J451,0)</f>
        <v>0</v>
      </c>
      <c r="BF451" s="233">
        <f>IF(N451="snížená",J451,0)</f>
        <v>0</v>
      </c>
      <c r="BG451" s="233">
        <f>IF(N451="zákl. přenesená",J451,0)</f>
        <v>0</v>
      </c>
      <c r="BH451" s="233">
        <f>IF(N451="sníž. přenesená",J451,0)</f>
        <v>0</v>
      </c>
      <c r="BI451" s="233">
        <f>IF(N451="nulová",J451,0)</f>
        <v>0</v>
      </c>
      <c r="BJ451" s="18" t="s">
        <v>21</v>
      </c>
      <c r="BK451" s="233">
        <f>ROUND(I451*H451,1)</f>
        <v>0</v>
      </c>
      <c r="BL451" s="18" t="s">
        <v>219</v>
      </c>
      <c r="BM451" s="232" t="s">
        <v>695</v>
      </c>
    </row>
    <row r="452" s="2" customFormat="1" ht="16.5" customHeight="1">
      <c r="A452" s="39"/>
      <c r="B452" s="40"/>
      <c r="C452" s="220" t="s">
        <v>696</v>
      </c>
      <c r="D452" s="220" t="s">
        <v>146</v>
      </c>
      <c r="E452" s="221" t="s">
        <v>697</v>
      </c>
      <c r="F452" s="222" t="s">
        <v>698</v>
      </c>
      <c r="G452" s="223" t="s">
        <v>149</v>
      </c>
      <c r="H452" s="224">
        <v>19.850000000000001</v>
      </c>
      <c r="I452" s="225"/>
      <c r="J452" s="226">
        <f>ROUND(I452*H452,1)</f>
        <v>0</v>
      </c>
      <c r="K452" s="227"/>
      <c r="L452" s="45"/>
      <c r="M452" s="228" t="s">
        <v>1</v>
      </c>
      <c r="N452" s="229" t="s">
        <v>43</v>
      </c>
      <c r="O452" s="92"/>
      <c r="P452" s="230">
        <f>O452*H452</f>
        <v>0</v>
      </c>
      <c r="Q452" s="230">
        <v>0.00029999999999999997</v>
      </c>
      <c r="R452" s="230">
        <f>Q452*H452</f>
        <v>0.0059550000000000002</v>
      </c>
      <c r="S452" s="230">
        <v>0</v>
      </c>
      <c r="T452" s="231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2" t="s">
        <v>219</v>
      </c>
      <c r="AT452" s="232" t="s">
        <v>146</v>
      </c>
      <c r="AU452" s="232" t="s">
        <v>87</v>
      </c>
      <c r="AY452" s="18" t="s">
        <v>143</v>
      </c>
      <c r="BE452" s="233">
        <f>IF(N452="základní",J452,0)</f>
        <v>0</v>
      </c>
      <c r="BF452" s="233">
        <f>IF(N452="snížená",J452,0)</f>
        <v>0</v>
      </c>
      <c r="BG452" s="233">
        <f>IF(N452="zákl. přenesená",J452,0)</f>
        <v>0</v>
      </c>
      <c r="BH452" s="233">
        <f>IF(N452="sníž. přenesená",J452,0)</f>
        <v>0</v>
      </c>
      <c r="BI452" s="233">
        <f>IF(N452="nulová",J452,0)</f>
        <v>0</v>
      </c>
      <c r="BJ452" s="18" t="s">
        <v>21</v>
      </c>
      <c r="BK452" s="233">
        <f>ROUND(I452*H452,1)</f>
        <v>0</v>
      </c>
      <c r="BL452" s="18" t="s">
        <v>219</v>
      </c>
      <c r="BM452" s="232" t="s">
        <v>699</v>
      </c>
    </row>
    <row r="453" s="2" customFormat="1" ht="21.75" customHeight="1">
      <c r="A453" s="39"/>
      <c r="B453" s="40"/>
      <c r="C453" s="220" t="s">
        <v>700</v>
      </c>
      <c r="D453" s="220" t="s">
        <v>146</v>
      </c>
      <c r="E453" s="221" t="s">
        <v>701</v>
      </c>
      <c r="F453" s="222" t="s">
        <v>702</v>
      </c>
      <c r="G453" s="223" t="s">
        <v>149</v>
      </c>
      <c r="H453" s="224">
        <v>19.850000000000001</v>
      </c>
      <c r="I453" s="225"/>
      <c r="J453" s="226">
        <f>ROUND(I453*H453,1)</f>
        <v>0</v>
      </c>
      <c r="K453" s="227"/>
      <c r="L453" s="45"/>
      <c r="M453" s="228" t="s">
        <v>1</v>
      </c>
      <c r="N453" s="229" t="s">
        <v>43</v>
      </c>
      <c r="O453" s="92"/>
      <c r="P453" s="230">
        <f>O453*H453</f>
        <v>0</v>
      </c>
      <c r="Q453" s="230">
        <v>0.0045500000000000002</v>
      </c>
      <c r="R453" s="230">
        <f>Q453*H453</f>
        <v>0.090317500000000009</v>
      </c>
      <c r="S453" s="230">
        <v>0</v>
      </c>
      <c r="T453" s="231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2" t="s">
        <v>219</v>
      </c>
      <c r="AT453" s="232" t="s">
        <v>146</v>
      </c>
      <c r="AU453" s="232" t="s">
        <v>87</v>
      </c>
      <c r="AY453" s="18" t="s">
        <v>143</v>
      </c>
      <c r="BE453" s="233">
        <f>IF(N453="základní",J453,0)</f>
        <v>0</v>
      </c>
      <c r="BF453" s="233">
        <f>IF(N453="snížená",J453,0)</f>
        <v>0</v>
      </c>
      <c r="BG453" s="233">
        <f>IF(N453="zákl. přenesená",J453,0)</f>
        <v>0</v>
      </c>
      <c r="BH453" s="233">
        <f>IF(N453="sníž. přenesená",J453,0)</f>
        <v>0</v>
      </c>
      <c r="BI453" s="233">
        <f>IF(N453="nulová",J453,0)</f>
        <v>0</v>
      </c>
      <c r="BJ453" s="18" t="s">
        <v>21</v>
      </c>
      <c r="BK453" s="233">
        <f>ROUND(I453*H453,1)</f>
        <v>0</v>
      </c>
      <c r="BL453" s="18" t="s">
        <v>219</v>
      </c>
      <c r="BM453" s="232" t="s">
        <v>703</v>
      </c>
    </row>
    <row r="454" s="2" customFormat="1" ht="24.15" customHeight="1">
      <c r="A454" s="39"/>
      <c r="B454" s="40"/>
      <c r="C454" s="220" t="s">
        <v>704</v>
      </c>
      <c r="D454" s="220" t="s">
        <v>146</v>
      </c>
      <c r="E454" s="221" t="s">
        <v>705</v>
      </c>
      <c r="F454" s="222" t="s">
        <v>706</v>
      </c>
      <c r="G454" s="223" t="s">
        <v>184</v>
      </c>
      <c r="H454" s="224">
        <v>9.7710000000000008</v>
      </c>
      <c r="I454" s="225"/>
      <c r="J454" s="226">
        <f>ROUND(I454*H454,1)</f>
        <v>0</v>
      </c>
      <c r="K454" s="227"/>
      <c r="L454" s="45"/>
      <c r="M454" s="228" t="s">
        <v>1</v>
      </c>
      <c r="N454" s="229" t="s">
        <v>43</v>
      </c>
      <c r="O454" s="92"/>
      <c r="P454" s="230">
        <f>O454*H454</f>
        <v>0</v>
      </c>
      <c r="Q454" s="230">
        <v>0.00058</v>
      </c>
      <c r="R454" s="230">
        <f>Q454*H454</f>
        <v>0.0056671800000000008</v>
      </c>
      <c r="S454" s="230">
        <v>0</v>
      </c>
      <c r="T454" s="231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2" t="s">
        <v>219</v>
      </c>
      <c r="AT454" s="232" t="s">
        <v>146</v>
      </c>
      <c r="AU454" s="232" t="s">
        <v>87</v>
      </c>
      <c r="AY454" s="18" t="s">
        <v>143</v>
      </c>
      <c r="BE454" s="233">
        <f>IF(N454="základní",J454,0)</f>
        <v>0</v>
      </c>
      <c r="BF454" s="233">
        <f>IF(N454="snížená",J454,0)</f>
        <v>0</v>
      </c>
      <c r="BG454" s="233">
        <f>IF(N454="zákl. přenesená",J454,0)</f>
        <v>0</v>
      </c>
      <c r="BH454" s="233">
        <f>IF(N454="sníž. přenesená",J454,0)</f>
        <v>0</v>
      </c>
      <c r="BI454" s="233">
        <f>IF(N454="nulová",J454,0)</f>
        <v>0</v>
      </c>
      <c r="BJ454" s="18" t="s">
        <v>21</v>
      </c>
      <c r="BK454" s="233">
        <f>ROUND(I454*H454,1)</f>
        <v>0</v>
      </c>
      <c r="BL454" s="18" t="s">
        <v>219</v>
      </c>
      <c r="BM454" s="232" t="s">
        <v>707</v>
      </c>
    </row>
    <row r="455" s="13" customFormat="1">
      <c r="A455" s="13"/>
      <c r="B455" s="234"/>
      <c r="C455" s="235"/>
      <c r="D455" s="236" t="s">
        <v>152</v>
      </c>
      <c r="E455" s="237" t="s">
        <v>1</v>
      </c>
      <c r="F455" s="238" t="s">
        <v>708</v>
      </c>
      <c r="G455" s="235"/>
      <c r="H455" s="239">
        <v>9.7710000000000008</v>
      </c>
      <c r="I455" s="240"/>
      <c r="J455" s="235"/>
      <c r="K455" s="235"/>
      <c r="L455" s="241"/>
      <c r="M455" s="242"/>
      <c r="N455" s="243"/>
      <c r="O455" s="243"/>
      <c r="P455" s="243"/>
      <c r="Q455" s="243"/>
      <c r="R455" s="243"/>
      <c r="S455" s="243"/>
      <c r="T455" s="24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5" t="s">
        <v>152</v>
      </c>
      <c r="AU455" s="245" t="s">
        <v>87</v>
      </c>
      <c r="AV455" s="13" t="s">
        <v>87</v>
      </c>
      <c r="AW455" s="13" t="s">
        <v>34</v>
      </c>
      <c r="AX455" s="13" t="s">
        <v>78</v>
      </c>
      <c r="AY455" s="245" t="s">
        <v>143</v>
      </c>
    </row>
    <row r="456" s="14" customFormat="1">
      <c r="A456" s="14"/>
      <c r="B456" s="246"/>
      <c r="C456" s="247"/>
      <c r="D456" s="236" t="s">
        <v>152</v>
      </c>
      <c r="E456" s="248" t="s">
        <v>1</v>
      </c>
      <c r="F456" s="249" t="s">
        <v>155</v>
      </c>
      <c r="G456" s="247"/>
      <c r="H456" s="250">
        <v>9.7710000000000008</v>
      </c>
      <c r="I456" s="251"/>
      <c r="J456" s="247"/>
      <c r="K456" s="247"/>
      <c r="L456" s="252"/>
      <c r="M456" s="253"/>
      <c r="N456" s="254"/>
      <c r="O456" s="254"/>
      <c r="P456" s="254"/>
      <c r="Q456" s="254"/>
      <c r="R456" s="254"/>
      <c r="S456" s="254"/>
      <c r="T456" s="255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6" t="s">
        <v>152</v>
      </c>
      <c r="AU456" s="256" t="s">
        <v>87</v>
      </c>
      <c r="AV456" s="14" t="s">
        <v>150</v>
      </c>
      <c r="AW456" s="14" t="s">
        <v>34</v>
      </c>
      <c r="AX456" s="14" t="s">
        <v>21</v>
      </c>
      <c r="AY456" s="256" t="s">
        <v>143</v>
      </c>
    </row>
    <row r="457" s="2" customFormat="1" ht="24.15" customHeight="1">
      <c r="A457" s="39"/>
      <c r="B457" s="40"/>
      <c r="C457" s="257" t="s">
        <v>709</v>
      </c>
      <c r="D457" s="257" t="s">
        <v>247</v>
      </c>
      <c r="E457" s="258" t="s">
        <v>710</v>
      </c>
      <c r="F457" s="259" t="s">
        <v>711</v>
      </c>
      <c r="G457" s="260" t="s">
        <v>149</v>
      </c>
      <c r="H457" s="261">
        <v>1.343</v>
      </c>
      <c r="I457" s="262"/>
      <c r="J457" s="263">
        <f>ROUND(I457*H457,1)</f>
        <v>0</v>
      </c>
      <c r="K457" s="264"/>
      <c r="L457" s="265"/>
      <c r="M457" s="266" t="s">
        <v>1</v>
      </c>
      <c r="N457" s="267" t="s">
        <v>43</v>
      </c>
      <c r="O457" s="92"/>
      <c r="P457" s="230">
        <f>O457*H457</f>
        <v>0</v>
      </c>
      <c r="Q457" s="230">
        <v>0.0177</v>
      </c>
      <c r="R457" s="230">
        <f>Q457*H457</f>
        <v>0.0237711</v>
      </c>
      <c r="S457" s="230">
        <v>0</v>
      </c>
      <c r="T457" s="231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2" t="s">
        <v>250</v>
      </c>
      <c r="AT457" s="232" t="s">
        <v>247</v>
      </c>
      <c r="AU457" s="232" t="s">
        <v>87</v>
      </c>
      <c r="AY457" s="18" t="s">
        <v>143</v>
      </c>
      <c r="BE457" s="233">
        <f>IF(N457="základní",J457,0)</f>
        <v>0</v>
      </c>
      <c r="BF457" s="233">
        <f>IF(N457="snížená",J457,0)</f>
        <v>0</v>
      </c>
      <c r="BG457" s="233">
        <f>IF(N457="zákl. přenesená",J457,0)</f>
        <v>0</v>
      </c>
      <c r="BH457" s="233">
        <f>IF(N457="sníž. přenesená",J457,0)</f>
        <v>0</v>
      </c>
      <c r="BI457" s="233">
        <f>IF(N457="nulová",J457,0)</f>
        <v>0</v>
      </c>
      <c r="BJ457" s="18" t="s">
        <v>21</v>
      </c>
      <c r="BK457" s="233">
        <f>ROUND(I457*H457,1)</f>
        <v>0</v>
      </c>
      <c r="BL457" s="18" t="s">
        <v>219</v>
      </c>
      <c r="BM457" s="232" t="s">
        <v>712</v>
      </c>
    </row>
    <row r="458" s="13" customFormat="1">
      <c r="A458" s="13"/>
      <c r="B458" s="234"/>
      <c r="C458" s="235"/>
      <c r="D458" s="236" t="s">
        <v>152</v>
      </c>
      <c r="E458" s="237" t="s">
        <v>1</v>
      </c>
      <c r="F458" s="238" t="s">
        <v>713</v>
      </c>
      <c r="G458" s="235"/>
      <c r="H458" s="239">
        <v>1.2210000000000001</v>
      </c>
      <c r="I458" s="240"/>
      <c r="J458" s="235"/>
      <c r="K458" s="235"/>
      <c r="L458" s="241"/>
      <c r="M458" s="242"/>
      <c r="N458" s="243"/>
      <c r="O458" s="243"/>
      <c r="P458" s="243"/>
      <c r="Q458" s="243"/>
      <c r="R458" s="243"/>
      <c r="S458" s="243"/>
      <c r="T458" s="24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5" t="s">
        <v>152</v>
      </c>
      <c r="AU458" s="245" t="s">
        <v>87</v>
      </c>
      <c r="AV458" s="13" t="s">
        <v>87</v>
      </c>
      <c r="AW458" s="13" t="s">
        <v>34</v>
      </c>
      <c r="AX458" s="13" t="s">
        <v>78</v>
      </c>
      <c r="AY458" s="245" t="s">
        <v>143</v>
      </c>
    </row>
    <row r="459" s="14" customFormat="1">
      <c r="A459" s="14"/>
      <c r="B459" s="246"/>
      <c r="C459" s="247"/>
      <c r="D459" s="236" t="s">
        <v>152</v>
      </c>
      <c r="E459" s="248" t="s">
        <v>1</v>
      </c>
      <c r="F459" s="249" t="s">
        <v>155</v>
      </c>
      <c r="G459" s="247"/>
      <c r="H459" s="250">
        <v>1.2210000000000001</v>
      </c>
      <c r="I459" s="251"/>
      <c r="J459" s="247"/>
      <c r="K459" s="247"/>
      <c r="L459" s="252"/>
      <c r="M459" s="253"/>
      <c r="N459" s="254"/>
      <c r="O459" s="254"/>
      <c r="P459" s="254"/>
      <c r="Q459" s="254"/>
      <c r="R459" s="254"/>
      <c r="S459" s="254"/>
      <c r="T459" s="255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6" t="s">
        <v>152</v>
      </c>
      <c r="AU459" s="256" t="s">
        <v>87</v>
      </c>
      <c r="AV459" s="14" t="s">
        <v>150</v>
      </c>
      <c r="AW459" s="14" t="s">
        <v>34</v>
      </c>
      <c r="AX459" s="14" t="s">
        <v>21</v>
      </c>
      <c r="AY459" s="256" t="s">
        <v>143</v>
      </c>
    </row>
    <row r="460" s="13" customFormat="1">
      <c r="A460" s="13"/>
      <c r="B460" s="234"/>
      <c r="C460" s="235"/>
      <c r="D460" s="236" t="s">
        <v>152</v>
      </c>
      <c r="E460" s="235"/>
      <c r="F460" s="238" t="s">
        <v>714</v>
      </c>
      <c r="G460" s="235"/>
      <c r="H460" s="239">
        <v>1.343</v>
      </c>
      <c r="I460" s="240"/>
      <c r="J460" s="235"/>
      <c r="K460" s="235"/>
      <c r="L460" s="241"/>
      <c r="M460" s="242"/>
      <c r="N460" s="243"/>
      <c r="O460" s="243"/>
      <c r="P460" s="243"/>
      <c r="Q460" s="243"/>
      <c r="R460" s="243"/>
      <c r="S460" s="243"/>
      <c r="T460" s="24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5" t="s">
        <v>152</v>
      </c>
      <c r="AU460" s="245" t="s">
        <v>87</v>
      </c>
      <c r="AV460" s="13" t="s">
        <v>87</v>
      </c>
      <c r="AW460" s="13" t="s">
        <v>4</v>
      </c>
      <c r="AX460" s="13" t="s">
        <v>21</v>
      </c>
      <c r="AY460" s="245" t="s">
        <v>143</v>
      </c>
    </row>
    <row r="461" s="2" customFormat="1" ht="24.15" customHeight="1">
      <c r="A461" s="39"/>
      <c r="B461" s="40"/>
      <c r="C461" s="220" t="s">
        <v>715</v>
      </c>
      <c r="D461" s="220" t="s">
        <v>146</v>
      </c>
      <c r="E461" s="221" t="s">
        <v>716</v>
      </c>
      <c r="F461" s="222" t="s">
        <v>717</v>
      </c>
      <c r="G461" s="223" t="s">
        <v>149</v>
      </c>
      <c r="H461" s="224">
        <v>19.850000000000001</v>
      </c>
      <c r="I461" s="225"/>
      <c r="J461" s="226">
        <f>ROUND(I461*H461,1)</f>
        <v>0</v>
      </c>
      <c r="K461" s="227"/>
      <c r="L461" s="45"/>
      <c r="M461" s="228" t="s">
        <v>1</v>
      </c>
      <c r="N461" s="229" t="s">
        <v>43</v>
      </c>
      <c r="O461" s="92"/>
      <c r="P461" s="230">
        <f>O461*H461</f>
        <v>0</v>
      </c>
      <c r="Q461" s="230">
        <v>0.0074999999999999997</v>
      </c>
      <c r="R461" s="230">
        <f>Q461*H461</f>
        <v>0.14887500000000001</v>
      </c>
      <c r="S461" s="230">
        <v>0</v>
      </c>
      <c r="T461" s="231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2" t="s">
        <v>219</v>
      </c>
      <c r="AT461" s="232" t="s">
        <v>146</v>
      </c>
      <c r="AU461" s="232" t="s">
        <v>87</v>
      </c>
      <c r="AY461" s="18" t="s">
        <v>143</v>
      </c>
      <c r="BE461" s="233">
        <f>IF(N461="základní",J461,0)</f>
        <v>0</v>
      </c>
      <c r="BF461" s="233">
        <f>IF(N461="snížená",J461,0)</f>
        <v>0</v>
      </c>
      <c r="BG461" s="233">
        <f>IF(N461="zákl. přenesená",J461,0)</f>
        <v>0</v>
      </c>
      <c r="BH461" s="233">
        <f>IF(N461="sníž. přenesená",J461,0)</f>
        <v>0</v>
      </c>
      <c r="BI461" s="233">
        <f>IF(N461="nulová",J461,0)</f>
        <v>0</v>
      </c>
      <c r="BJ461" s="18" t="s">
        <v>21</v>
      </c>
      <c r="BK461" s="233">
        <f>ROUND(I461*H461,1)</f>
        <v>0</v>
      </c>
      <c r="BL461" s="18" t="s">
        <v>219</v>
      </c>
      <c r="BM461" s="232" t="s">
        <v>718</v>
      </c>
    </row>
    <row r="462" s="13" customFormat="1">
      <c r="A462" s="13"/>
      <c r="B462" s="234"/>
      <c r="C462" s="235"/>
      <c r="D462" s="236" t="s">
        <v>152</v>
      </c>
      <c r="E462" s="237" t="s">
        <v>1</v>
      </c>
      <c r="F462" s="238" t="s">
        <v>719</v>
      </c>
      <c r="G462" s="235"/>
      <c r="H462" s="239">
        <v>8.5999999999999996</v>
      </c>
      <c r="I462" s="240"/>
      <c r="J462" s="235"/>
      <c r="K462" s="235"/>
      <c r="L462" s="241"/>
      <c r="M462" s="242"/>
      <c r="N462" s="243"/>
      <c r="O462" s="243"/>
      <c r="P462" s="243"/>
      <c r="Q462" s="243"/>
      <c r="R462" s="243"/>
      <c r="S462" s="243"/>
      <c r="T462" s="24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5" t="s">
        <v>152</v>
      </c>
      <c r="AU462" s="245" t="s">
        <v>87</v>
      </c>
      <c r="AV462" s="13" t="s">
        <v>87</v>
      </c>
      <c r="AW462" s="13" t="s">
        <v>34</v>
      </c>
      <c r="AX462" s="13" t="s">
        <v>78</v>
      </c>
      <c r="AY462" s="245" t="s">
        <v>143</v>
      </c>
    </row>
    <row r="463" s="13" customFormat="1">
      <c r="A463" s="13"/>
      <c r="B463" s="234"/>
      <c r="C463" s="235"/>
      <c r="D463" s="236" t="s">
        <v>152</v>
      </c>
      <c r="E463" s="237" t="s">
        <v>1</v>
      </c>
      <c r="F463" s="238" t="s">
        <v>720</v>
      </c>
      <c r="G463" s="235"/>
      <c r="H463" s="239">
        <v>4.1399999999999997</v>
      </c>
      <c r="I463" s="240"/>
      <c r="J463" s="235"/>
      <c r="K463" s="235"/>
      <c r="L463" s="241"/>
      <c r="M463" s="242"/>
      <c r="N463" s="243"/>
      <c r="O463" s="243"/>
      <c r="P463" s="243"/>
      <c r="Q463" s="243"/>
      <c r="R463" s="243"/>
      <c r="S463" s="243"/>
      <c r="T463" s="24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5" t="s">
        <v>152</v>
      </c>
      <c r="AU463" s="245" t="s">
        <v>87</v>
      </c>
      <c r="AV463" s="13" t="s">
        <v>87</v>
      </c>
      <c r="AW463" s="13" t="s">
        <v>34</v>
      </c>
      <c r="AX463" s="13" t="s">
        <v>78</v>
      </c>
      <c r="AY463" s="245" t="s">
        <v>143</v>
      </c>
    </row>
    <row r="464" s="13" customFormat="1">
      <c r="A464" s="13"/>
      <c r="B464" s="234"/>
      <c r="C464" s="235"/>
      <c r="D464" s="236" t="s">
        <v>152</v>
      </c>
      <c r="E464" s="237" t="s">
        <v>1</v>
      </c>
      <c r="F464" s="238" t="s">
        <v>721</v>
      </c>
      <c r="G464" s="235"/>
      <c r="H464" s="239">
        <v>3.2400000000000002</v>
      </c>
      <c r="I464" s="240"/>
      <c r="J464" s="235"/>
      <c r="K464" s="235"/>
      <c r="L464" s="241"/>
      <c r="M464" s="242"/>
      <c r="N464" s="243"/>
      <c r="O464" s="243"/>
      <c r="P464" s="243"/>
      <c r="Q464" s="243"/>
      <c r="R464" s="243"/>
      <c r="S464" s="243"/>
      <c r="T464" s="24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5" t="s">
        <v>152</v>
      </c>
      <c r="AU464" s="245" t="s">
        <v>87</v>
      </c>
      <c r="AV464" s="13" t="s">
        <v>87</v>
      </c>
      <c r="AW464" s="13" t="s">
        <v>34</v>
      </c>
      <c r="AX464" s="13" t="s">
        <v>78</v>
      </c>
      <c r="AY464" s="245" t="s">
        <v>143</v>
      </c>
    </row>
    <row r="465" s="13" customFormat="1">
      <c r="A465" s="13"/>
      <c r="B465" s="234"/>
      <c r="C465" s="235"/>
      <c r="D465" s="236" t="s">
        <v>152</v>
      </c>
      <c r="E465" s="237" t="s">
        <v>1</v>
      </c>
      <c r="F465" s="238" t="s">
        <v>722</v>
      </c>
      <c r="G465" s="235"/>
      <c r="H465" s="239">
        <v>3.8700000000000001</v>
      </c>
      <c r="I465" s="240"/>
      <c r="J465" s="235"/>
      <c r="K465" s="235"/>
      <c r="L465" s="241"/>
      <c r="M465" s="242"/>
      <c r="N465" s="243"/>
      <c r="O465" s="243"/>
      <c r="P465" s="243"/>
      <c r="Q465" s="243"/>
      <c r="R465" s="243"/>
      <c r="S465" s="243"/>
      <c r="T465" s="24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5" t="s">
        <v>152</v>
      </c>
      <c r="AU465" s="245" t="s">
        <v>87</v>
      </c>
      <c r="AV465" s="13" t="s">
        <v>87</v>
      </c>
      <c r="AW465" s="13" t="s">
        <v>34</v>
      </c>
      <c r="AX465" s="13" t="s">
        <v>78</v>
      </c>
      <c r="AY465" s="245" t="s">
        <v>143</v>
      </c>
    </row>
    <row r="466" s="14" customFormat="1">
      <c r="A466" s="14"/>
      <c r="B466" s="246"/>
      <c r="C466" s="247"/>
      <c r="D466" s="236" t="s">
        <v>152</v>
      </c>
      <c r="E466" s="248" t="s">
        <v>1</v>
      </c>
      <c r="F466" s="249" t="s">
        <v>155</v>
      </c>
      <c r="G466" s="247"/>
      <c r="H466" s="250">
        <v>19.850000000000001</v>
      </c>
      <c r="I466" s="251"/>
      <c r="J466" s="247"/>
      <c r="K466" s="247"/>
      <c r="L466" s="252"/>
      <c r="M466" s="253"/>
      <c r="N466" s="254"/>
      <c r="O466" s="254"/>
      <c r="P466" s="254"/>
      <c r="Q466" s="254"/>
      <c r="R466" s="254"/>
      <c r="S466" s="254"/>
      <c r="T466" s="255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6" t="s">
        <v>152</v>
      </c>
      <c r="AU466" s="256" t="s">
        <v>87</v>
      </c>
      <c r="AV466" s="14" t="s">
        <v>150</v>
      </c>
      <c r="AW466" s="14" t="s">
        <v>34</v>
      </c>
      <c r="AX466" s="14" t="s">
        <v>21</v>
      </c>
      <c r="AY466" s="256" t="s">
        <v>143</v>
      </c>
    </row>
    <row r="467" s="2" customFormat="1" ht="24.15" customHeight="1">
      <c r="A467" s="39"/>
      <c r="B467" s="40"/>
      <c r="C467" s="257" t="s">
        <v>723</v>
      </c>
      <c r="D467" s="257" t="s">
        <v>247</v>
      </c>
      <c r="E467" s="258" t="s">
        <v>710</v>
      </c>
      <c r="F467" s="259" t="s">
        <v>711</v>
      </c>
      <c r="G467" s="260" t="s">
        <v>149</v>
      </c>
      <c r="H467" s="261">
        <v>21.835000000000001</v>
      </c>
      <c r="I467" s="262"/>
      <c r="J467" s="263">
        <f>ROUND(I467*H467,1)</f>
        <v>0</v>
      </c>
      <c r="K467" s="264"/>
      <c r="L467" s="265"/>
      <c r="M467" s="266" t="s">
        <v>1</v>
      </c>
      <c r="N467" s="267" t="s">
        <v>43</v>
      </c>
      <c r="O467" s="92"/>
      <c r="P467" s="230">
        <f>O467*H467</f>
        <v>0</v>
      </c>
      <c r="Q467" s="230">
        <v>0.0177</v>
      </c>
      <c r="R467" s="230">
        <f>Q467*H467</f>
        <v>0.38647950000000003</v>
      </c>
      <c r="S467" s="230">
        <v>0</v>
      </c>
      <c r="T467" s="231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2" t="s">
        <v>250</v>
      </c>
      <c r="AT467" s="232" t="s">
        <v>247</v>
      </c>
      <c r="AU467" s="232" t="s">
        <v>87</v>
      </c>
      <c r="AY467" s="18" t="s">
        <v>143</v>
      </c>
      <c r="BE467" s="233">
        <f>IF(N467="základní",J467,0)</f>
        <v>0</v>
      </c>
      <c r="BF467" s="233">
        <f>IF(N467="snížená",J467,0)</f>
        <v>0</v>
      </c>
      <c r="BG467" s="233">
        <f>IF(N467="zákl. přenesená",J467,0)</f>
        <v>0</v>
      </c>
      <c r="BH467" s="233">
        <f>IF(N467="sníž. přenesená",J467,0)</f>
        <v>0</v>
      </c>
      <c r="BI467" s="233">
        <f>IF(N467="nulová",J467,0)</f>
        <v>0</v>
      </c>
      <c r="BJ467" s="18" t="s">
        <v>21</v>
      </c>
      <c r="BK467" s="233">
        <f>ROUND(I467*H467,1)</f>
        <v>0</v>
      </c>
      <c r="BL467" s="18" t="s">
        <v>219</v>
      </c>
      <c r="BM467" s="232" t="s">
        <v>724</v>
      </c>
    </row>
    <row r="468" s="13" customFormat="1">
      <c r="A468" s="13"/>
      <c r="B468" s="234"/>
      <c r="C468" s="235"/>
      <c r="D468" s="236" t="s">
        <v>152</v>
      </c>
      <c r="E468" s="235"/>
      <c r="F468" s="238" t="s">
        <v>725</v>
      </c>
      <c r="G468" s="235"/>
      <c r="H468" s="239">
        <v>21.835000000000001</v>
      </c>
      <c r="I468" s="240"/>
      <c r="J468" s="235"/>
      <c r="K468" s="235"/>
      <c r="L468" s="241"/>
      <c r="M468" s="242"/>
      <c r="N468" s="243"/>
      <c r="O468" s="243"/>
      <c r="P468" s="243"/>
      <c r="Q468" s="243"/>
      <c r="R468" s="243"/>
      <c r="S468" s="243"/>
      <c r="T468" s="24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5" t="s">
        <v>152</v>
      </c>
      <c r="AU468" s="245" t="s">
        <v>87</v>
      </c>
      <c r="AV468" s="13" t="s">
        <v>87</v>
      </c>
      <c r="AW468" s="13" t="s">
        <v>4</v>
      </c>
      <c r="AX468" s="13" t="s">
        <v>21</v>
      </c>
      <c r="AY468" s="245" t="s">
        <v>143</v>
      </c>
    </row>
    <row r="469" s="2" customFormat="1" ht="24.15" customHeight="1">
      <c r="A469" s="39"/>
      <c r="B469" s="40"/>
      <c r="C469" s="220" t="s">
        <v>726</v>
      </c>
      <c r="D469" s="220" t="s">
        <v>146</v>
      </c>
      <c r="E469" s="221" t="s">
        <v>727</v>
      </c>
      <c r="F469" s="222" t="s">
        <v>728</v>
      </c>
      <c r="G469" s="223" t="s">
        <v>149</v>
      </c>
      <c r="H469" s="224">
        <v>20.827000000000002</v>
      </c>
      <c r="I469" s="225"/>
      <c r="J469" s="226">
        <f>ROUND(I469*H469,1)</f>
        <v>0</v>
      </c>
      <c r="K469" s="227"/>
      <c r="L469" s="45"/>
      <c r="M469" s="228" t="s">
        <v>1</v>
      </c>
      <c r="N469" s="229" t="s">
        <v>43</v>
      </c>
      <c r="O469" s="92"/>
      <c r="P469" s="230">
        <f>O469*H469</f>
        <v>0</v>
      </c>
      <c r="Q469" s="230">
        <v>0</v>
      </c>
      <c r="R469" s="230">
        <f>Q469*H469</f>
        <v>0</v>
      </c>
      <c r="S469" s="230">
        <v>0</v>
      </c>
      <c r="T469" s="231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2" t="s">
        <v>219</v>
      </c>
      <c r="AT469" s="232" t="s">
        <v>146</v>
      </c>
      <c r="AU469" s="232" t="s">
        <v>87</v>
      </c>
      <c r="AY469" s="18" t="s">
        <v>143</v>
      </c>
      <c r="BE469" s="233">
        <f>IF(N469="základní",J469,0)</f>
        <v>0</v>
      </c>
      <c r="BF469" s="233">
        <f>IF(N469="snížená",J469,0)</f>
        <v>0</v>
      </c>
      <c r="BG469" s="233">
        <f>IF(N469="zákl. přenesená",J469,0)</f>
        <v>0</v>
      </c>
      <c r="BH469" s="233">
        <f>IF(N469="sníž. přenesená",J469,0)</f>
        <v>0</v>
      </c>
      <c r="BI469" s="233">
        <f>IF(N469="nulová",J469,0)</f>
        <v>0</v>
      </c>
      <c r="BJ469" s="18" t="s">
        <v>21</v>
      </c>
      <c r="BK469" s="233">
        <f>ROUND(I469*H469,1)</f>
        <v>0</v>
      </c>
      <c r="BL469" s="18" t="s">
        <v>219</v>
      </c>
      <c r="BM469" s="232" t="s">
        <v>729</v>
      </c>
    </row>
    <row r="470" s="13" customFormat="1">
      <c r="A470" s="13"/>
      <c r="B470" s="234"/>
      <c r="C470" s="235"/>
      <c r="D470" s="236" t="s">
        <v>152</v>
      </c>
      <c r="E470" s="237" t="s">
        <v>1</v>
      </c>
      <c r="F470" s="238" t="s">
        <v>730</v>
      </c>
      <c r="G470" s="235"/>
      <c r="H470" s="239">
        <v>0.97699999999999998</v>
      </c>
      <c r="I470" s="240"/>
      <c r="J470" s="235"/>
      <c r="K470" s="235"/>
      <c r="L470" s="241"/>
      <c r="M470" s="242"/>
      <c r="N470" s="243"/>
      <c r="O470" s="243"/>
      <c r="P470" s="243"/>
      <c r="Q470" s="243"/>
      <c r="R470" s="243"/>
      <c r="S470" s="243"/>
      <c r="T470" s="24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5" t="s">
        <v>152</v>
      </c>
      <c r="AU470" s="245" t="s">
        <v>87</v>
      </c>
      <c r="AV470" s="13" t="s">
        <v>87</v>
      </c>
      <c r="AW470" s="13" t="s">
        <v>34</v>
      </c>
      <c r="AX470" s="13" t="s">
        <v>78</v>
      </c>
      <c r="AY470" s="245" t="s">
        <v>143</v>
      </c>
    </row>
    <row r="471" s="13" customFormat="1">
      <c r="A471" s="13"/>
      <c r="B471" s="234"/>
      <c r="C471" s="235"/>
      <c r="D471" s="236" t="s">
        <v>152</v>
      </c>
      <c r="E471" s="237" t="s">
        <v>1</v>
      </c>
      <c r="F471" s="238" t="s">
        <v>731</v>
      </c>
      <c r="G471" s="235"/>
      <c r="H471" s="239">
        <v>19.850000000000001</v>
      </c>
      <c r="I471" s="240"/>
      <c r="J471" s="235"/>
      <c r="K471" s="235"/>
      <c r="L471" s="241"/>
      <c r="M471" s="242"/>
      <c r="N471" s="243"/>
      <c r="O471" s="243"/>
      <c r="P471" s="243"/>
      <c r="Q471" s="243"/>
      <c r="R471" s="243"/>
      <c r="S471" s="243"/>
      <c r="T471" s="24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5" t="s">
        <v>152</v>
      </c>
      <c r="AU471" s="245" t="s">
        <v>87</v>
      </c>
      <c r="AV471" s="13" t="s">
        <v>87</v>
      </c>
      <c r="AW471" s="13" t="s">
        <v>34</v>
      </c>
      <c r="AX471" s="13" t="s">
        <v>78</v>
      </c>
      <c r="AY471" s="245" t="s">
        <v>143</v>
      </c>
    </row>
    <row r="472" s="14" customFormat="1">
      <c r="A472" s="14"/>
      <c r="B472" s="246"/>
      <c r="C472" s="247"/>
      <c r="D472" s="236" t="s">
        <v>152</v>
      </c>
      <c r="E472" s="248" t="s">
        <v>1</v>
      </c>
      <c r="F472" s="249" t="s">
        <v>155</v>
      </c>
      <c r="G472" s="247"/>
      <c r="H472" s="250">
        <v>20.827000000000002</v>
      </c>
      <c r="I472" s="251"/>
      <c r="J472" s="247"/>
      <c r="K472" s="247"/>
      <c r="L472" s="252"/>
      <c r="M472" s="253"/>
      <c r="N472" s="254"/>
      <c r="O472" s="254"/>
      <c r="P472" s="254"/>
      <c r="Q472" s="254"/>
      <c r="R472" s="254"/>
      <c r="S472" s="254"/>
      <c r="T472" s="255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6" t="s">
        <v>152</v>
      </c>
      <c r="AU472" s="256" t="s">
        <v>87</v>
      </c>
      <c r="AV472" s="14" t="s">
        <v>150</v>
      </c>
      <c r="AW472" s="14" t="s">
        <v>34</v>
      </c>
      <c r="AX472" s="14" t="s">
        <v>21</v>
      </c>
      <c r="AY472" s="256" t="s">
        <v>143</v>
      </c>
    </row>
    <row r="473" s="2" customFormat="1" ht="24.15" customHeight="1">
      <c r="A473" s="39"/>
      <c r="B473" s="40"/>
      <c r="C473" s="220" t="s">
        <v>732</v>
      </c>
      <c r="D473" s="220" t="s">
        <v>146</v>
      </c>
      <c r="E473" s="221" t="s">
        <v>733</v>
      </c>
      <c r="F473" s="222" t="s">
        <v>734</v>
      </c>
      <c r="G473" s="223" t="s">
        <v>149</v>
      </c>
      <c r="H473" s="224">
        <v>20.827000000000002</v>
      </c>
      <c r="I473" s="225"/>
      <c r="J473" s="226">
        <f>ROUND(I473*H473,1)</f>
        <v>0</v>
      </c>
      <c r="K473" s="227"/>
      <c r="L473" s="45"/>
      <c r="M473" s="228" t="s">
        <v>1</v>
      </c>
      <c r="N473" s="229" t="s">
        <v>43</v>
      </c>
      <c r="O473" s="92"/>
      <c r="P473" s="230">
        <f>O473*H473</f>
        <v>0</v>
      </c>
      <c r="Q473" s="230">
        <v>0</v>
      </c>
      <c r="R473" s="230">
        <f>Q473*H473</f>
        <v>0</v>
      </c>
      <c r="S473" s="230">
        <v>0</v>
      </c>
      <c r="T473" s="231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2" t="s">
        <v>219</v>
      </c>
      <c r="AT473" s="232" t="s">
        <v>146</v>
      </c>
      <c r="AU473" s="232" t="s">
        <v>87</v>
      </c>
      <c r="AY473" s="18" t="s">
        <v>143</v>
      </c>
      <c r="BE473" s="233">
        <f>IF(N473="základní",J473,0)</f>
        <v>0</v>
      </c>
      <c r="BF473" s="233">
        <f>IF(N473="snížená",J473,0)</f>
        <v>0</v>
      </c>
      <c r="BG473" s="233">
        <f>IF(N473="zákl. přenesená",J473,0)</f>
        <v>0</v>
      </c>
      <c r="BH473" s="233">
        <f>IF(N473="sníž. přenesená",J473,0)</f>
        <v>0</v>
      </c>
      <c r="BI473" s="233">
        <f>IF(N473="nulová",J473,0)</f>
        <v>0</v>
      </c>
      <c r="BJ473" s="18" t="s">
        <v>21</v>
      </c>
      <c r="BK473" s="233">
        <f>ROUND(I473*H473,1)</f>
        <v>0</v>
      </c>
      <c r="BL473" s="18" t="s">
        <v>219</v>
      </c>
      <c r="BM473" s="232" t="s">
        <v>735</v>
      </c>
    </row>
    <row r="474" s="2" customFormat="1" ht="24.15" customHeight="1">
      <c r="A474" s="39"/>
      <c r="B474" s="40"/>
      <c r="C474" s="220" t="s">
        <v>736</v>
      </c>
      <c r="D474" s="220" t="s">
        <v>146</v>
      </c>
      <c r="E474" s="221" t="s">
        <v>737</v>
      </c>
      <c r="F474" s="222" t="s">
        <v>738</v>
      </c>
      <c r="G474" s="223" t="s">
        <v>149</v>
      </c>
      <c r="H474" s="224">
        <v>11.25</v>
      </c>
      <c r="I474" s="225"/>
      <c r="J474" s="226">
        <f>ROUND(I474*H474,1)</f>
        <v>0</v>
      </c>
      <c r="K474" s="227"/>
      <c r="L474" s="45"/>
      <c r="M474" s="228" t="s">
        <v>1</v>
      </c>
      <c r="N474" s="229" t="s">
        <v>43</v>
      </c>
      <c r="O474" s="92"/>
      <c r="P474" s="230">
        <f>O474*H474</f>
        <v>0</v>
      </c>
      <c r="Q474" s="230">
        <v>0.0015</v>
      </c>
      <c r="R474" s="230">
        <f>Q474*H474</f>
        <v>0.016875000000000001</v>
      </c>
      <c r="S474" s="230">
        <v>0</v>
      </c>
      <c r="T474" s="231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2" t="s">
        <v>219</v>
      </c>
      <c r="AT474" s="232" t="s">
        <v>146</v>
      </c>
      <c r="AU474" s="232" t="s">
        <v>87</v>
      </c>
      <c r="AY474" s="18" t="s">
        <v>143</v>
      </c>
      <c r="BE474" s="233">
        <f>IF(N474="základní",J474,0)</f>
        <v>0</v>
      </c>
      <c r="BF474" s="233">
        <f>IF(N474="snížená",J474,0)</f>
        <v>0</v>
      </c>
      <c r="BG474" s="233">
        <f>IF(N474="zákl. přenesená",J474,0)</f>
        <v>0</v>
      </c>
      <c r="BH474" s="233">
        <f>IF(N474="sníž. přenesená",J474,0)</f>
        <v>0</v>
      </c>
      <c r="BI474" s="233">
        <f>IF(N474="nulová",J474,0)</f>
        <v>0</v>
      </c>
      <c r="BJ474" s="18" t="s">
        <v>21</v>
      </c>
      <c r="BK474" s="233">
        <f>ROUND(I474*H474,1)</f>
        <v>0</v>
      </c>
      <c r="BL474" s="18" t="s">
        <v>219</v>
      </c>
      <c r="BM474" s="232" t="s">
        <v>739</v>
      </c>
    </row>
    <row r="475" s="13" customFormat="1">
      <c r="A475" s="13"/>
      <c r="B475" s="234"/>
      <c r="C475" s="235"/>
      <c r="D475" s="236" t="s">
        <v>152</v>
      </c>
      <c r="E475" s="237" t="s">
        <v>1</v>
      </c>
      <c r="F475" s="238" t="s">
        <v>720</v>
      </c>
      <c r="G475" s="235"/>
      <c r="H475" s="239">
        <v>4.1399999999999997</v>
      </c>
      <c r="I475" s="240"/>
      <c r="J475" s="235"/>
      <c r="K475" s="235"/>
      <c r="L475" s="241"/>
      <c r="M475" s="242"/>
      <c r="N475" s="243"/>
      <c r="O475" s="243"/>
      <c r="P475" s="243"/>
      <c r="Q475" s="243"/>
      <c r="R475" s="243"/>
      <c r="S475" s="243"/>
      <c r="T475" s="24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5" t="s">
        <v>152</v>
      </c>
      <c r="AU475" s="245" t="s">
        <v>87</v>
      </c>
      <c r="AV475" s="13" t="s">
        <v>87</v>
      </c>
      <c r="AW475" s="13" t="s">
        <v>34</v>
      </c>
      <c r="AX475" s="13" t="s">
        <v>78</v>
      </c>
      <c r="AY475" s="245" t="s">
        <v>143</v>
      </c>
    </row>
    <row r="476" s="13" customFormat="1">
      <c r="A476" s="13"/>
      <c r="B476" s="234"/>
      <c r="C476" s="235"/>
      <c r="D476" s="236" t="s">
        <v>152</v>
      </c>
      <c r="E476" s="237" t="s">
        <v>1</v>
      </c>
      <c r="F476" s="238" t="s">
        <v>721</v>
      </c>
      <c r="G476" s="235"/>
      <c r="H476" s="239">
        <v>3.2400000000000002</v>
      </c>
      <c r="I476" s="240"/>
      <c r="J476" s="235"/>
      <c r="K476" s="235"/>
      <c r="L476" s="241"/>
      <c r="M476" s="242"/>
      <c r="N476" s="243"/>
      <c r="O476" s="243"/>
      <c r="P476" s="243"/>
      <c r="Q476" s="243"/>
      <c r="R476" s="243"/>
      <c r="S476" s="243"/>
      <c r="T476" s="24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5" t="s">
        <v>152</v>
      </c>
      <c r="AU476" s="245" t="s">
        <v>87</v>
      </c>
      <c r="AV476" s="13" t="s">
        <v>87</v>
      </c>
      <c r="AW476" s="13" t="s">
        <v>34</v>
      </c>
      <c r="AX476" s="13" t="s">
        <v>78</v>
      </c>
      <c r="AY476" s="245" t="s">
        <v>143</v>
      </c>
    </row>
    <row r="477" s="13" customFormat="1">
      <c r="A477" s="13"/>
      <c r="B477" s="234"/>
      <c r="C477" s="235"/>
      <c r="D477" s="236" t="s">
        <v>152</v>
      </c>
      <c r="E477" s="237" t="s">
        <v>1</v>
      </c>
      <c r="F477" s="238" t="s">
        <v>722</v>
      </c>
      <c r="G477" s="235"/>
      <c r="H477" s="239">
        <v>3.8700000000000001</v>
      </c>
      <c r="I477" s="240"/>
      <c r="J477" s="235"/>
      <c r="K477" s="235"/>
      <c r="L477" s="241"/>
      <c r="M477" s="242"/>
      <c r="N477" s="243"/>
      <c r="O477" s="243"/>
      <c r="P477" s="243"/>
      <c r="Q477" s="243"/>
      <c r="R477" s="243"/>
      <c r="S477" s="243"/>
      <c r="T477" s="24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5" t="s">
        <v>152</v>
      </c>
      <c r="AU477" s="245" t="s">
        <v>87</v>
      </c>
      <c r="AV477" s="13" t="s">
        <v>87</v>
      </c>
      <c r="AW477" s="13" t="s">
        <v>34</v>
      </c>
      <c r="AX477" s="13" t="s">
        <v>78</v>
      </c>
      <c r="AY477" s="245" t="s">
        <v>143</v>
      </c>
    </row>
    <row r="478" s="14" customFormat="1">
      <c r="A478" s="14"/>
      <c r="B478" s="246"/>
      <c r="C478" s="247"/>
      <c r="D478" s="236" t="s">
        <v>152</v>
      </c>
      <c r="E478" s="248" t="s">
        <v>1</v>
      </c>
      <c r="F478" s="249" t="s">
        <v>155</v>
      </c>
      <c r="G478" s="247"/>
      <c r="H478" s="250">
        <v>11.25</v>
      </c>
      <c r="I478" s="251"/>
      <c r="J478" s="247"/>
      <c r="K478" s="247"/>
      <c r="L478" s="252"/>
      <c r="M478" s="253"/>
      <c r="N478" s="254"/>
      <c r="O478" s="254"/>
      <c r="P478" s="254"/>
      <c r="Q478" s="254"/>
      <c r="R478" s="254"/>
      <c r="S478" s="254"/>
      <c r="T478" s="255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6" t="s">
        <v>152</v>
      </c>
      <c r="AU478" s="256" t="s">
        <v>87</v>
      </c>
      <c r="AV478" s="14" t="s">
        <v>150</v>
      </c>
      <c r="AW478" s="14" t="s">
        <v>34</v>
      </c>
      <c r="AX478" s="14" t="s">
        <v>21</v>
      </c>
      <c r="AY478" s="256" t="s">
        <v>143</v>
      </c>
    </row>
    <row r="479" s="2" customFormat="1" ht="24.15" customHeight="1">
      <c r="A479" s="39"/>
      <c r="B479" s="40"/>
      <c r="C479" s="220" t="s">
        <v>740</v>
      </c>
      <c r="D479" s="220" t="s">
        <v>146</v>
      </c>
      <c r="E479" s="221" t="s">
        <v>741</v>
      </c>
      <c r="F479" s="222" t="s">
        <v>742</v>
      </c>
      <c r="G479" s="223" t="s">
        <v>256</v>
      </c>
      <c r="H479" s="268"/>
      <c r="I479" s="225"/>
      <c r="J479" s="226">
        <f>ROUND(I479*H479,1)</f>
        <v>0</v>
      </c>
      <c r="K479" s="227"/>
      <c r="L479" s="45"/>
      <c r="M479" s="228" t="s">
        <v>1</v>
      </c>
      <c r="N479" s="229" t="s">
        <v>43</v>
      </c>
      <c r="O479" s="92"/>
      <c r="P479" s="230">
        <f>O479*H479</f>
        <v>0</v>
      </c>
      <c r="Q479" s="230">
        <v>0</v>
      </c>
      <c r="R479" s="230">
        <f>Q479*H479</f>
        <v>0</v>
      </c>
      <c r="S479" s="230">
        <v>0</v>
      </c>
      <c r="T479" s="231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2" t="s">
        <v>219</v>
      </c>
      <c r="AT479" s="232" t="s">
        <v>146</v>
      </c>
      <c r="AU479" s="232" t="s">
        <v>87</v>
      </c>
      <c r="AY479" s="18" t="s">
        <v>143</v>
      </c>
      <c r="BE479" s="233">
        <f>IF(N479="základní",J479,0)</f>
        <v>0</v>
      </c>
      <c r="BF479" s="233">
        <f>IF(N479="snížená",J479,0)</f>
        <v>0</v>
      </c>
      <c r="BG479" s="233">
        <f>IF(N479="zákl. přenesená",J479,0)</f>
        <v>0</v>
      </c>
      <c r="BH479" s="233">
        <f>IF(N479="sníž. přenesená",J479,0)</f>
        <v>0</v>
      </c>
      <c r="BI479" s="233">
        <f>IF(N479="nulová",J479,0)</f>
        <v>0</v>
      </c>
      <c r="BJ479" s="18" t="s">
        <v>21</v>
      </c>
      <c r="BK479" s="233">
        <f>ROUND(I479*H479,1)</f>
        <v>0</v>
      </c>
      <c r="BL479" s="18" t="s">
        <v>219</v>
      </c>
      <c r="BM479" s="232" t="s">
        <v>743</v>
      </c>
    </row>
    <row r="480" s="12" customFormat="1" ht="22.8" customHeight="1">
      <c r="A480" s="12"/>
      <c r="B480" s="204"/>
      <c r="C480" s="205"/>
      <c r="D480" s="206" t="s">
        <v>77</v>
      </c>
      <c r="E480" s="218" t="s">
        <v>744</v>
      </c>
      <c r="F480" s="218" t="s">
        <v>745</v>
      </c>
      <c r="G480" s="205"/>
      <c r="H480" s="205"/>
      <c r="I480" s="208"/>
      <c r="J480" s="219">
        <f>BK480</f>
        <v>0</v>
      </c>
      <c r="K480" s="205"/>
      <c r="L480" s="210"/>
      <c r="M480" s="211"/>
      <c r="N480" s="212"/>
      <c r="O480" s="212"/>
      <c r="P480" s="213">
        <f>SUM(P481:P504)</f>
        <v>0</v>
      </c>
      <c r="Q480" s="212"/>
      <c r="R480" s="213">
        <f>SUM(R481:R504)</f>
        <v>1.88611979</v>
      </c>
      <c r="S480" s="212"/>
      <c r="T480" s="214">
        <f>SUM(T481:T504)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15" t="s">
        <v>87</v>
      </c>
      <c r="AT480" s="216" t="s">
        <v>77</v>
      </c>
      <c r="AU480" s="216" t="s">
        <v>21</v>
      </c>
      <c r="AY480" s="215" t="s">
        <v>143</v>
      </c>
      <c r="BK480" s="217">
        <f>SUM(BK481:BK504)</f>
        <v>0</v>
      </c>
    </row>
    <row r="481" s="2" customFormat="1" ht="16.5" customHeight="1">
      <c r="A481" s="39"/>
      <c r="B481" s="40"/>
      <c r="C481" s="220" t="s">
        <v>746</v>
      </c>
      <c r="D481" s="220" t="s">
        <v>146</v>
      </c>
      <c r="E481" s="221" t="s">
        <v>747</v>
      </c>
      <c r="F481" s="222" t="s">
        <v>748</v>
      </c>
      <c r="G481" s="223" t="s">
        <v>149</v>
      </c>
      <c r="H481" s="224">
        <v>191</v>
      </c>
      <c r="I481" s="225"/>
      <c r="J481" s="226">
        <f>ROUND(I481*H481,1)</f>
        <v>0</v>
      </c>
      <c r="K481" s="227"/>
      <c r="L481" s="45"/>
      <c r="M481" s="228" t="s">
        <v>1</v>
      </c>
      <c r="N481" s="229" t="s">
        <v>43</v>
      </c>
      <c r="O481" s="92"/>
      <c r="P481" s="230">
        <f>O481*H481</f>
        <v>0</v>
      </c>
      <c r="Q481" s="230">
        <v>0</v>
      </c>
      <c r="R481" s="230">
        <f>Q481*H481</f>
        <v>0</v>
      </c>
      <c r="S481" s="230">
        <v>0</v>
      </c>
      <c r="T481" s="231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2" t="s">
        <v>219</v>
      </c>
      <c r="AT481" s="232" t="s">
        <v>146</v>
      </c>
      <c r="AU481" s="232" t="s">
        <v>87</v>
      </c>
      <c r="AY481" s="18" t="s">
        <v>143</v>
      </c>
      <c r="BE481" s="233">
        <f>IF(N481="základní",J481,0)</f>
        <v>0</v>
      </c>
      <c r="BF481" s="233">
        <f>IF(N481="snížená",J481,0)</f>
        <v>0</v>
      </c>
      <c r="BG481" s="233">
        <f>IF(N481="zákl. přenesená",J481,0)</f>
        <v>0</v>
      </c>
      <c r="BH481" s="233">
        <f>IF(N481="sníž. přenesená",J481,0)</f>
        <v>0</v>
      </c>
      <c r="BI481" s="233">
        <f>IF(N481="nulová",J481,0)</f>
        <v>0</v>
      </c>
      <c r="BJ481" s="18" t="s">
        <v>21</v>
      </c>
      <c r="BK481" s="233">
        <f>ROUND(I481*H481,1)</f>
        <v>0</v>
      </c>
      <c r="BL481" s="18" t="s">
        <v>219</v>
      </c>
      <c r="BM481" s="232" t="s">
        <v>749</v>
      </c>
    </row>
    <row r="482" s="2" customFormat="1" ht="24.15" customHeight="1">
      <c r="A482" s="39"/>
      <c r="B482" s="40"/>
      <c r="C482" s="220" t="s">
        <v>750</v>
      </c>
      <c r="D482" s="220" t="s">
        <v>146</v>
      </c>
      <c r="E482" s="221" t="s">
        <v>751</v>
      </c>
      <c r="F482" s="222" t="s">
        <v>752</v>
      </c>
      <c r="G482" s="223" t="s">
        <v>149</v>
      </c>
      <c r="H482" s="224">
        <v>191</v>
      </c>
      <c r="I482" s="225"/>
      <c r="J482" s="226">
        <f>ROUND(I482*H482,1)</f>
        <v>0</v>
      </c>
      <c r="K482" s="227"/>
      <c r="L482" s="45"/>
      <c r="M482" s="228" t="s">
        <v>1</v>
      </c>
      <c r="N482" s="229" t="s">
        <v>43</v>
      </c>
      <c r="O482" s="92"/>
      <c r="P482" s="230">
        <f>O482*H482</f>
        <v>0</v>
      </c>
      <c r="Q482" s="230">
        <v>3.0000000000000001E-05</v>
      </c>
      <c r="R482" s="230">
        <f>Q482*H482</f>
        <v>0.0057299999999999999</v>
      </c>
      <c r="S482" s="230">
        <v>0</v>
      </c>
      <c r="T482" s="231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2" t="s">
        <v>219</v>
      </c>
      <c r="AT482" s="232" t="s">
        <v>146</v>
      </c>
      <c r="AU482" s="232" t="s">
        <v>87</v>
      </c>
      <c r="AY482" s="18" t="s">
        <v>143</v>
      </c>
      <c r="BE482" s="233">
        <f>IF(N482="základní",J482,0)</f>
        <v>0</v>
      </c>
      <c r="BF482" s="233">
        <f>IF(N482="snížená",J482,0)</f>
        <v>0</v>
      </c>
      <c r="BG482" s="233">
        <f>IF(N482="zákl. přenesená",J482,0)</f>
        <v>0</v>
      </c>
      <c r="BH482" s="233">
        <f>IF(N482="sníž. přenesená",J482,0)</f>
        <v>0</v>
      </c>
      <c r="BI482" s="233">
        <f>IF(N482="nulová",J482,0)</f>
        <v>0</v>
      </c>
      <c r="BJ482" s="18" t="s">
        <v>21</v>
      </c>
      <c r="BK482" s="233">
        <f>ROUND(I482*H482,1)</f>
        <v>0</v>
      </c>
      <c r="BL482" s="18" t="s">
        <v>219</v>
      </c>
      <c r="BM482" s="232" t="s">
        <v>753</v>
      </c>
    </row>
    <row r="483" s="2" customFormat="1" ht="24.15" customHeight="1">
      <c r="A483" s="39"/>
      <c r="B483" s="40"/>
      <c r="C483" s="220" t="s">
        <v>754</v>
      </c>
      <c r="D483" s="220" t="s">
        <v>146</v>
      </c>
      <c r="E483" s="221" t="s">
        <v>755</v>
      </c>
      <c r="F483" s="222" t="s">
        <v>756</v>
      </c>
      <c r="G483" s="223" t="s">
        <v>149</v>
      </c>
      <c r="H483" s="224">
        <v>191</v>
      </c>
      <c r="I483" s="225"/>
      <c r="J483" s="226">
        <f>ROUND(I483*H483,1)</f>
        <v>0</v>
      </c>
      <c r="K483" s="227"/>
      <c r="L483" s="45"/>
      <c r="M483" s="228" t="s">
        <v>1</v>
      </c>
      <c r="N483" s="229" t="s">
        <v>43</v>
      </c>
      <c r="O483" s="92"/>
      <c r="P483" s="230">
        <f>O483*H483</f>
        <v>0</v>
      </c>
      <c r="Q483" s="230">
        <v>0.0045500000000000002</v>
      </c>
      <c r="R483" s="230">
        <f>Q483*H483</f>
        <v>0.86904999999999999</v>
      </c>
      <c r="S483" s="230">
        <v>0</v>
      </c>
      <c r="T483" s="231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2" t="s">
        <v>219</v>
      </c>
      <c r="AT483" s="232" t="s">
        <v>146</v>
      </c>
      <c r="AU483" s="232" t="s">
        <v>87</v>
      </c>
      <c r="AY483" s="18" t="s">
        <v>143</v>
      </c>
      <c r="BE483" s="233">
        <f>IF(N483="základní",J483,0)</f>
        <v>0</v>
      </c>
      <c r="BF483" s="233">
        <f>IF(N483="snížená",J483,0)</f>
        <v>0</v>
      </c>
      <c r="BG483" s="233">
        <f>IF(N483="zákl. přenesená",J483,0)</f>
        <v>0</v>
      </c>
      <c r="BH483" s="233">
        <f>IF(N483="sníž. přenesená",J483,0)</f>
        <v>0</v>
      </c>
      <c r="BI483" s="233">
        <f>IF(N483="nulová",J483,0)</f>
        <v>0</v>
      </c>
      <c r="BJ483" s="18" t="s">
        <v>21</v>
      </c>
      <c r="BK483" s="233">
        <f>ROUND(I483*H483,1)</f>
        <v>0</v>
      </c>
      <c r="BL483" s="18" t="s">
        <v>219</v>
      </c>
      <c r="BM483" s="232" t="s">
        <v>757</v>
      </c>
    </row>
    <row r="484" s="2" customFormat="1" ht="21.75" customHeight="1">
      <c r="A484" s="39"/>
      <c r="B484" s="40"/>
      <c r="C484" s="220" t="s">
        <v>758</v>
      </c>
      <c r="D484" s="220" t="s">
        <v>146</v>
      </c>
      <c r="E484" s="221" t="s">
        <v>759</v>
      </c>
      <c r="F484" s="222" t="s">
        <v>760</v>
      </c>
      <c r="G484" s="223" t="s">
        <v>149</v>
      </c>
      <c r="H484" s="224">
        <v>191</v>
      </c>
      <c r="I484" s="225"/>
      <c r="J484" s="226">
        <f>ROUND(I484*H484,1)</f>
        <v>0</v>
      </c>
      <c r="K484" s="227"/>
      <c r="L484" s="45"/>
      <c r="M484" s="228" t="s">
        <v>1</v>
      </c>
      <c r="N484" s="229" t="s">
        <v>43</v>
      </c>
      <c r="O484" s="92"/>
      <c r="P484" s="230">
        <f>O484*H484</f>
        <v>0</v>
      </c>
      <c r="Q484" s="230">
        <v>0.00029999999999999997</v>
      </c>
      <c r="R484" s="230">
        <f>Q484*H484</f>
        <v>0.057299999999999997</v>
      </c>
      <c r="S484" s="230">
        <v>0</v>
      </c>
      <c r="T484" s="231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2" t="s">
        <v>219</v>
      </c>
      <c r="AT484" s="232" t="s">
        <v>146</v>
      </c>
      <c r="AU484" s="232" t="s">
        <v>87</v>
      </c>
      <c r="AY484" s="18" t="s">
        <v>143</v>
      </c>
      <c r="BE484" s="233">
        <f>IF(N484="základní",J484,0)</f>
        <v>0</v>
      </c>
      <c r="BF484" s="233">
        <f>IF(N484="snížená",J484,0)</f>
        <v>0</v>
      </c>
      <c r="BG484" s="233">
        <f>IF(N484="zákl. přenesená",J484,0)</f>
        <v>0</v>
      </c>
      <c r="BH484" s="233">
        <f>IF(N484="sníž. přenesená",J484,0)</f>
        <v>0</v>
      </c>
      <c r="BI484" s="233">
        <f>IF(N484="nulová",J484,0)</f>
        <v>0</v>
      </c>
      <c r="BJ484" s="18" t="s">
        <v>21</v>
      </c>
      <c r="BK484" s="233">
        <f>ROUND(I484*H484,1)</f>
        <v>0</v>
      </c>
      <c r="BL484" s="18" t="s">
        <v>219</v>
      </c>
      <c r="BM484" s="232" t="s">
        <v>761</v>
      </c>
    </row>
    <row r="485" s="13" customFormat="1">
      <c r="A485" s="13"/>
      <c r="B485" s="234"/>
      <c r="C485" s="235"/>
      <c r="D485" s="236" t="s">
        <v>152</v>
      </c>
      <c r="E485" s="237" t="s">
        <v>1</v>
      </c>
      <c r="F485" s="238" t="s">
        <v>762</v>
      </c>
      <c r="G485" s="235"/>
      <c r="H485" s="239">
        <v>191</v>
      </c>
      <c r="I485" s="240"/>
      <c r="J485" s="235"/>
      <c r="K485" s="235"/>
      <c r="L485" s="241"/>
      <c r="M485" s="242"/>
      <c r="N485" s="243"/>
      <c r="O485" s="243"/>
      <c r="P485" s="243"/>
      <c r="Q485" s="243"/>
      <c r="R485" s="243"/>
      <c r="S485" s="243"/>
      <c r="T485" s="24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5" t="s">
        <v>152</v>
      </c>
      <c r="AU485" s="245" t="s">
        <v>87</v>
      </c>
      <c r="AV485" s="13" t="s">
        <v>87</v>
      </c>
      <c r="AW485" s="13" t="s">
        <v>34</v>
      </c>
      <c r="AX485" s="13" t="s">
        <v>78</v>
      </c>
      <c r="AY485" s="245" t="s">
        <v>143</v>
      </c>
    </row>
    <row r="486" s="14" customFormat="1">
      <c r="A486" s="14"/>
      <c r="B486" s="246"/>
      <c r="C486" s="247"/>
      <c r="D486" s="236" t="s">
        <v>152</v>
      </c>
      <c r="E486" s="248" t="s">
        <v>1</v>
      </c>
      <c r="F486" s="249" t="s">
        <v>155</v>
      </c>
      <c r="G486" s="247"/>
      <c r="H486" s="250">
        <v>191</v>
      </c>
      <c r="I486" s="251"/>
      <c r="J486" s="247"/>
      <c r="K486" s="247"/>
      <c r="L486" s="252"/>
      <c r="M486" s="253"/>
      <c r="N486" s="254"/>
      <c r="O486" s="254"/>
      <c r="P486" s="254"/>
      <c r="Q486" s="254"/>
      <c r="R486" s="254"/>
      <c r="S486" s="254"/>
      <c r="T486" s="255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6" t="s">
        <v>152</v>
      </c>
      <c r="AU486" s="256" t="s">
        <v>87</v>
      </c>
      <c r="AV486" s="14" t="s">
        <v>150</v>
      </c>
      <c r="AW486" s="14" t="s">
        <v>34</v>
      </c>
      <c r="AX486" s="14" t="s">
        <v>21</v>
      </c>
      <c r="AY486" s="256" t="s">
        <v>143</v>
      </c>
    </row>
    <row r="487" s="2" customFormat="1" ht="16.5" customHeight="1">
      <c r="A487" s="39"/>
      <c r="B487" s="40"/>
      <c r="C487" s="257" t="s">
        <v>763</v>
      </c>
      <c r="D487" s="257" t="s">
        <v>247</v>
      </c>
      <c r="E487" s="258" t="s">
        <v>764</v>
      </c>
      <c r="F487" s="259" t="s">
        <v>765</v>
      </c>
      <c r="G487" s="260" t="s">
        <v>149</v>
      </c>
      <c r="H487" s="261">
        <v>210.09999999999999</v>
      </c>
      <c r="I487" s="262"/>
      <c r="J487" s="263">
        <f>ROUND(I487*H487,1)</f>
        <v>0</v>
      </c>
      <c r="K487" s="264"/>
      <c r="L487" s="265"/>
      <c r="M487" s="266" t="s">
        <v>1</v>
      </c>
      <c r="N487" s="267" t="s">
        <v>43</v>
      </c>
      <c r="O487" s="92"/>
      <c r="P487" s="230">
        <f>O487*H487</f>
        <v>0</v>
      </c>
      <c r="Q487" s="230">
        <v>0.0042900000000000004</v>
      </c>
      <c r="R487" s="230">
        <f>Q487*H487</f>
        <v>0.90132900000000005</v>
      </c>
      <c r="S487" s="230">
        <v>0</v>
      </c>
      <c r="T487" s="231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2" t="s">
        <v>250</v>
      </c>
      <c r="AT487" s="232" t="s">
        <v>247</v>
      </c>
      <c r="AU487" s="232" t="s">
        <v>87</v>
      </c>
      <c r="AY487" s="18" t="s">
        <v>143</v>
      </c>
      <c r="BE487" s="233">
        <f>IF(N487="základní",J487,0)</f>
        <v>0</v>
      </c>
      <c r="BF487" s="233">
        <f>IF(N487="snížená",J487,0)</f>
        <v>0</v>
      </c>
      <c r="BG487" s="233">
        <f>IF(N487="zákl. přenesená",J487,0)</f>
        <v>0</v>
      </c>
      <c r="BH487" s="233">
        <f>IF(N487="sníž. přenesená",J487,0)</f>
        <v>0</v>
      </c>
      <c r="BI487" s="233">
        <f>IF(N487="nulová",J487,0)</f>
        <v>0</v>
      </c>
      <c r="BJ487" s="18" t="s">
        <v>21</v>
      </c>
      <c r="BK487" s="233">
        <f>ROUND(I487*H487,1)</f>
        <v>0</v>
      </c>
      <c r="BL487" s="18" t="s">
        <v>219</v>
      </c>
      <c r="BM487" s="232" t="s">
        <v>766</v>
      </c>
    </row>
    <row r="488" s="13" customFormat="1">
      <c r="A488" s="13"/>
      <c r="B488" s="234"/>
      <c r="C488" s="235"/>
      <c r="D488" s="236" t="s">
        <v>152</v>
      </c>
      <c r="E488" s="235"/>
      <c r="F488" s="238" t="s">
        <v>767</v>
      </c>
      <c r="G488" s="235"/>
      <c r="H488" s="239">
        <v>210.09999999999999</v>
      </c>
      <c r="I488" s="240"/>
      <c r="J488" s="235"/>
      <c r="K488" s="235"/>
      <c r="L488" s="241"/>
      <c r="M488" s="242"/>
      <c r="N488" s="243"/>
      <c r="O488" s="243"/>
      <c r="P488" s="243"/>
      <c r="Q488" s="243"/>
      <c r="R488" s="243"/>
      <c r="S488" s="243"/>
      <c r="T488" s="24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5" t="s">
        <v>152</v>
      </c>
      <c r="AU488" s="245" t="s">
        <v>87</v>
      </c>
      <c r="AV488" s="13" t="s">
        <v>87</v>
      </c>
      <c r="AW488" s="13" t="s">
        <v>4</v>
      </c>
      <c r="AX488" s="13" t="s">
        <v>21</v>
      </c>
      <c r="AY488" s="245" t="s">
        <v>143</v>
      </c>
    </row>
    <row r="489" s="2" customFormat="1" ht="16.5" customHeight="1">
      <c r="A489" s="39"/>
      <c r="B489" s="40"/>
      <c r="C489" s="220" t="s">
        <v>768</v>
      </c>
      <c r="D489" s="220" t="s">
        <v>146</v>
      </c>
      <c r="E489" s="221" t="s">
        <v>769</v>
      </c>
      <c r="F489" s="222" t="s">
        <v>770</v>
      </c>
      <c r="G489" s="223" t="s">
        <v>184</v>
      </c>
      <c r="H489" s="224">
        <v>142.26400000000001</v>
      </c>
      <c r="I489" s="225"/>
      <c r="J489" s="226">
        <f>ROUND(I489*H489,1)</f>
        <v>0</v>
      </c>
      <c r="K489" s="227"/>
      <c r="L489" s="45"/>
      <c r="M489" s="228" t="s">
        <v>1</v>
      </c>
      <c r="N489" s="229" t="s">
        <v>43</v>
      </c>
      <c r="O489" s="92"/>
      <c r="P489" s="230">
        <f>O489*H489</f>
        <v>0</v>
      </c>
      <c r="Q489" s="230">
        <v>1.0000000000000001E-05</v>
      </c>
      <c r="R489" s="230">
        <f>Q489*H489</f>
        <v>0.0014226400000000002</v>
      </c>
      <c r="S489" s="230">
        <v>0</v>
      </c>
      <c r="T489" s="231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2" t="s">
        <v>219</v>
      </c>
      <c r="AT489" s="232" t="s">
        <v>146</v>
      </c>
      <c r="AU489" s="232" t="s">
        <v>87</v>
      </c>
      <c r="AY489" s="18" t="s">
        <v>143</v>
      </c>
      <c r="BE489" s="233">
        <f>IF(N489="základní",J489,0)</f>
        <v>0</v>
      </c>
      <c r="BF489" s="233">
        <f>IF(N489="snížená",J489,0)</f>
        <v>0</v>
      </c>
      <c r="BG489" s="233">
        <f>IF(N489="zákl. přenesená",J489,0)</f>
        <v>0</v>
      </c>
      <c r="BH489" s="233">
        <f>IF(N489="sníž. přenesená",J489,0)</f>
        <v>0</v>
      </c>
      <c r="BI489" s="233">
        <f>IF(N489="nulová",J489,0)</f>
        <v>0</v>
      </c>
      <c r="BJ489" s="18" t="s">
        <v>21</v>
      </c>
      <c r="BK489" s="233">
        <f>ROUND(I489*H489,1)</f>
        <v>0</v>
      </c>
      <c r="BL489" s="18" t="s">
        <v>219</v>
      </c>
      <c r="BM489" s="232" t="s">
        <v>771</v>
      </c>
    </row>
    <row r="490" s="13" customFormat="1">
      <c r="A490" s="13"/>
      <c r="B490" s="234"/>
      <c r="C490" s="235"/>
      <c r="D490" s="236" t="s">
        <v>152</v>
      </c>
      <c r="E490" s="237" t="s">
        <v>1</v>
      </c>
      <c r="F490" s="238" t="s">
        <v>772</v>
      </c>
      <c r="G490" s="235"/>
      <c r="H490" s="239">
        <v>33</v>
      </c>
      <c r="I490" s="240"/>
      <c r="J490" s="235"/>
      <c r="K490" s="235"/>
      <c r="L490" s="241"/>
      <c r="M490" s="242"/>
      <c r="N490" s="243"/>
      <c r="O490" s="243"/>
      <c r="P490" s="243"/>
      <c r="Q490" s="243"/>
      <c r="R490" s="243"/>
      <c r="S490" s="243"/>
      <c r="T490" s="24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5" t="s">
        <v>152</v>
      </c>
      <c r="AU490" s="245" t="s">
        <v>87</v>
      </c>
      <c r="AV490" s="13" t="s">
        <v>87</v>
      </c>
      <c r="AW490" s="13" t="s">
        <v>34</v>
      </c>
      <c r="AX490" s="13" t="s">
        <v>78</v>
      </c>
      <c r="AY490" s="245" t="s">
        <v>143</v>
      </c>
    </row>
    <row r="491" s="13" customFormat="1">
      <c r="A491" s="13"/>
      <c r="B491" s="234"/>
      <c r="C491" s="235"/>
      <c r="D491" s="236" t="s">
        <v>152</v>
      </c>
      <c r="E491" s="237" t="s">
        <v>1</v>
      </c>
      <c r="F491" s="238" t="s">
        <v>773</v>
      </c>
      <c r="G491" s="235"/>
      <c r="H491" s="239">
        <v>23.800000000000001</v>
      </c>
      <c r="I491" s="240"/>
      <c r="J491" s="235"/>
      <c r="K491" s="235"/>
      <c r="L491" s="241"/>
      <c r="M491" s="242"/>
      <c r="N491" s="243"/>
      <c r="O491" s="243"/>
      <c r="P491" s="243"/>
      <c r="Q491" s="243"/>
      <c r="R491" s="243"/>
      <c r="S491" s="243"/>
      <c r="T491" s="24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5" t="s">
        <v>152</v>
      </c>
      <c r="AU491" s="245" t="s">
        <v>87</v>
      </c>
      <c r="AV491" s="13" t="s">
        <v>87</v>
      </c>
      <c r="AW491" s="13" t="s">
        <v>34</v>
      </c>
      <c r="AX491" s="13" t="s">
        <v>78</v>
      </c>
      <c r="AY491" s="245" t="s">
        <v>143</v>
      </c>
    </row>
    <row r="492" s="13" customFormat="1">
      <c r="A492" s="13"/>
      <c r="B492" s="234"/>
      <c r="C492" s="235"/>
      <c r="D492" s="236" t="s">
        <v>152</v>
      </c>
      <c r="E492" s="237" t="s">
        <v>1</v>
      </c>
      <c r="F492" s="238" t="s">
        <v>774</v>
      </c>
      <c r="G492" s="235"/>
      <c r="H492" s="239">
        <v>22.460000000000001</v>
      </c>
      <c r="I492" s="240"/>
      <c r="J492" s="235"/>
      <c r="K492" s="235"/>
      <c r="L492" s="241"/>
      <c r="M492" s="242"/>
      <c r="N492" s="243"/>
      <c r="O492" s="243"/>
      <c r="P492" s="243"/>
      <c r="Q492" s="243"/>
      <c r="R492" s="243"/>
      <c r="S492" s="243"/>
      <c r="T492" s="24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5" t="s">
        <v>152</v>
      </c>
      <c r="AU492" s="245" t="s">
        <v>87</v>
      </c>
      <c r="AV492" s="13" t="s">
        <v>87</v>
      </c>
      <c r="AW492" s="13" t="s">
        <v>34</v>
      </c>
      <c r="AX492" s="13" t="s">
        <v>78</v>
      </c>
      <c r="AY492" s="245" t="s">
        <v>143</v>
      </c>
    </row>
    <row r="493" s="13" customFormat="1">
      <c r="A493" s="13"/>
      <c r="B493" s="234"/>
      <c r="C493" s="235"/>
      <c r="D493" s="236" t="s">
        <v>152</v>
      </c>
      <c r="E493" s="237" t="s">
        <v>1</v>
      </c>
      <c r="F493" s="238" t="s">
        <v>775</v>
      </c>
      <c r="G493" s="235"/>
      <c r="H493" s="239">
        <v>22.103999999999999</v>
      </c>
      <c r="I493" s="240"/>
      <c r="J493" s="235"/>
      <c r="K493" s="235"/>
      <c r="L493" s="241"/>
      <c r="M493" s="242"/>
      <c r="N493" s="243"/>
      <c r="O493" s="243"/>
      <c r="P493" s="243"/>
      <c r="Q493" s="243"/>
      <c r="R493" s="243"/>
      <c r="S493" s="243"/>
      <c r="T493" s="24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5" t="s">
        <v>152</v>
      </c>
      <c r="AU493" s="245" t="s">
        <v>87</v>
      </c>
      <c r="AV493" s="13" t="s">
        <v>87</v>
      </c>
      <c r="AW493" s="13" t="s">
        <v>34</v>
      </c>
      <c r="AX493" s="13" t="s">
        <v>78</v>
      </c>
      <c r="AY493" s="245" t="s">
        <v>143</v>
      </c>
    </row>
    <row r="494" s="13" customFormat="1">
      <c r="A494" s="13"/>
      <c r="B494" s="234"/>
      <c r="C494" s="235"/>
      <c r="D494" s="236" t="s">
        <v>152</v>
      </c>
      <c r="E494" s="237" t="s">
        <v>1</v>
      </c>
      <c r="F494" s="238" t="s">
        <v>776</v>
      </c>
      <c r="G494" s="235"/>
      <c r="H494" s="239">
        <v>40.899999999999999</v>
      </c>
      <c r="I494" s="240"/>
      <c r="J494" s="235"/>
      <c r="K494" s="235"/>
      <c r="L494" s="241"/>
      <c r="M494" s="242"/>
      <c r="N494" s="243"/>
      <c r="O494" s="243"/>
      <c r="P494" s="243"/>
      <c r="Q494" s="243"/>
      <c r="R494" s="243"/>
      <c r="S494" s="243"/>
      <c r="T494" s="244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5" t="s">
        <v>152</v>
      </c>
      <c r="AU494" s="245" t="s">
        <v>87</v>
      </c>
      <c r="AV494" s="13" t="s">
        <v>87</v>
      </c>
      <c r="AW494" s="13" t="s">
        <v>34</v>
      </c>
      <c r="AX494" s="13" t="s">
        <v>78</v>
      </c>
      <c r="AY494" s="245" t="s">
        <v>143</v>
      </c>
    </row>
    <row r="495" s="14" customFormat="1">
      <c r="A495" s="14"/>
      <c r="B495" s="246"/>
      <c r="C495" s="247"/>
      <c r="D495" s="236" t="s">
        <v>152</v>
      </c>
      <c r="E495" s="248" t="s">
        <v>1</v>
      </c>
      <c r="F495" s="249" t="s">
        <v>155</v>
      </c>
      <c r="G495" s="247"/>
      <c r="H495" s="250">
        <v>142.26400000000001</v>
      </c>
      <c r="I495" s="251"/>
      <c r="J495" s="247"/>
      <c r="K495" s="247"/>
      <c r="L495" s="252"/>
      <c r="M495" s="253"/>
      <c r="N495" s="254"/>
      <c r="O495" s="254"/>
      <c r="P495" s="254"/>
      <c r="Q495" s="254"/>
      <c r="R495" s="254"/>
      <c r="S495" s="254"/>
      <c r="T495" s="255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6" t="s">
        <v>152</v>
      </c>
      <c r="AU495" s="256" t="s">
        <v>87</v>
      </c>
      <c r="AV495" s="14" t="s">
        <v>150</v>
      </c>
      <c r="AW495" s="14" t="s">
        <v>34</v>
      </c>
      <c r="AX495" s="14" t="s">
        <v>21</v>
      </c>
      <c r="AY495" s="256" t="s">
        <v>143</v>
      </c>
    </row>
    <row r="496" s="2" customFormat="1" ht="16.5" customHeight="1">
      <c r="A496" s="39"/>
      <c r="B496" s="40"/>
      <c r="C496" s="257" t="s">
        <v>777</v>
      </c>
      <c r="D496" s="257" t="s">
        <v>247</v>
      </c>
      <c r="E496" s="258" t="s">
        <v>778</v>
      </c>
      <c r="F496" s="259" t="s">
        <v>779</v>
      </c>
      <c r="G496" s="260" t="s">
        <v>184</v>
      </c>
      <c r="H496" s="261">
        <v>145.10900000000001</v>
      </c>
      <c r="I496" s="262"/>
      <c r="J496" s="263">
        <f>ROUND(I496*H496,1)</f>
        <v>0</v>
      </c>
      <c r="K496" s="264"/>
      <c r="L496" s="265"/>
      <c r="M496" s="266" t="s">
        <v>1</v>
      </c>
      <c r="N496" s="267" t="s">
        <v>43</v>
      </c>
      <c r="O496" s="92"/>
      <c r="P496" s="230">
        <f>O496*H496</f>
        <v>0</v>
      </c>
      <c r="Q496" s="230">
        <v>0.00035</v>
      </c>
      <c r="R496" s="230">
        <f>Q496*H496</f>
        <v>0.050788150000000004</v>
      </c>
      <c r="S496" s="230">
        <v>0</v>
      </c>
      <c r="T496" s="231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2" t="s">
        <v>250</v>
      </c>
      <c r="AT496" s="232" t="s">
        <v>247</v>
      </c>
      <c r="AU496" s="232" t="s">
        <v>87</v>
      </c>
      <c r="AY496" s="18" t="s">
        <v>143</v>
      </c>
      <c r="BE496" s="233">
        <f>IF(N496="základní",J496,0)</f>
        <v>0</v>
      </c>
      <c r="BF496" s="233">
        <f>IF(N496="snížená",J496,0)</f>
        <v>0</v>
      </c>
      <c r="BG496" s="233">
        <f>IF(N496="zákl. přenesená",J496,0)</f>
        <v>0</v>
      </c>
      <c r="BH496" s="233">
        <f>IF(N496="sníž. přenesená",J496,0)</f>
        <v>0</v>
      </c>
      <c r="BI496" s="233">
        <f>IF(N496="nulová",J496,0)</f>
        <v>0</v>
      </c>
      <c r="BJ496" s="18" t="s">
        <v>21</v>
      </c>
      <c r="BK496" s="233">
        <f>ROUND(I496*H496,1)</f>
        <v>0</v>
      </c>
      <c r="BL496" s="18" t="s">
        <v>219</v>
      </c>
      <c r="BM496" s="232" t="s">
        <v>780</v>
      </c>
    </row>
    <row r="497" s="13" customFormat="1">
      <c r="A497" s="13"/>
      <c r="B497" s="234"/>
      <c r="C497" s="235"/>
      <c r="D497" s="236" t="s">
        <v>152</v>
      </c>
      <c r="E497" s="235"/>
      <c r="F497" s="238" t="s">
        <v>781</v>
      </c>
      <c r="G497" s="235"/>
      <c r="H497" s="239">
        <v>145.10900000000001</v>
      </c>
      <c r="I497" s="240"/>
      <c r="J497" s="235"/>
      <c r="K497" s="235"/>
      <c r="L497" s="241"/>
      <c r="M497" s="242"/>
      <c r="N497" s="243"/>
      <c r="O497" s="243"/>
      <c r="P497" s="243"/>
      <c r="Q497" s="243"/>
      <c r="R497" s="243"/>
      <c r="S497" s="243"/>
      <c r="T497" s="24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5" t="s">
        <v>152</v>
      </c>
      <c r="AU497" s="245" t="s">
        <v>87</v>
      </c>
      <c r="AV497" s="13" t="s">
        <v>87</v>
      </c>
      <c r="AW497" s="13" t="s">
        <v>4</v>
      </c>
      <c r="AX497" s="13" t="s">
        <v>21</v>
      </c>
      <c r="AY497" s="245" t="s">
        <v>143</v>
      </c>
    </row>
    <row r="498" s="2" customFormat="1" ht="16.5" customHeight="1">
      <c r="A498" s="39"/>
      <c r="B498" s="40"/>
      <c r="C498" s="220" t="s">
        <v>782</v>
      </c>
      <c r="D498" s="220" t="s">
        <v>146</v>
      </c>
      <c r="E498" s="221" t="s">
        <v>783</v>
      </c>
      <c r="F498" s="222" t="s">
        <v>784</v>
      </c>
      <c r="G498" s="223" t="s">
        <v>184</v>
      </c>
      <c r="H498" s="224">
        <v>2.5</v>
      </c>
      <c r="I498" s="225"/>
      <c r="J498" s="226">
        <f>ROUND(I498*H498,1)</f>
        <v>0</v>
      </c>
      <c r="K498" s="227"/>
      <c r="L498" s="45"/>
      <c r="M498" s="228" t="s">
        <v>1</v>
      </c>
      <c r="N498" s="229" t="s">
        <v>43</v>
      </c>
      <c r="O498" s="92"/>
      <c r="P498" s="230">
        <f>O498*H498</f>
        <v>0</v>
      </c>
      <c r="Q498" s="230">
        <v>0</v>
      </c>
      <c r="R498" s="230">
        <f>Q498*H498</f>
        <v>0</v>
      </c>
      <c r="S498" s="230">
        <v>0</v>
      </c>
      <c r="T498" s="231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2" t="s">
        <v>219</v>
      </c>
      <c r="AT498" s="232" t="s">
        <v>146</v>
      </c>
      <c r="AU498" s="232" t="s">
        <v>87</v>
      </c>
      <c r="AY498" s="18" t="s">
        <v>143</v>
      </c>
      <c r="BE498" s="233">
        <f>IF(N498="základní",J498,0)</f>
        <v>0</v>
      </c>
      <c r="BF498" s="233">
        <f>IF(N498="snížená",J498,0)</f>
        <v>0</v>
      </c>
      <c r="BG498" s="233">
        <f>IF(N498="zákl. přenesená",J498,0)</f>
        <v>0</v>
      </c>
      <c r="BH498" s="233">
        <f>IF(N498="sníž. přenesená",J498,0)</f>
        <v>0</v>
      </c>
      <c r="BI498" s="233">
        <f>IF(N498="nulová",J498,0)</f>
        <v>0</v>
      </c>
      <c r="BJ498" s="18" t="s">
        <v>21</v>
      </c>
      <c r="BK498" s="233">
        <f>ROUND(I498*H498,1)</f>
        <v>0</v>
      </c>
      <c r="BL498" s="18" t="s">
        <v>219</v>
      </c>
      <c r="BM498" s="232" t="s">
        <v>785</v>
      </c>
    </row>
    <row r="499" s="13" customFormat="1">
      <c r="A499" s="13"/>
      <c r="B499" s="234"/>
      <c r="C499" s="235"/>
      <c r="D499" s="236" t="s">
        <v>152</v>
      </c>
      <c r="E499" s="237" t="s">
        <v>1</v>
      </c>
      <c r="F499" s="238" t="s">
        <v>786</v>
      </c>
      <c r="G499" s="235"/>
      <c r="H499" s="239">
        <v>0.90000000000000002</v>
      </c>
      <c r="I499" s="240"/>
      <c r="J499" s="235"/>
      <c r="K499" s="235"/>
      <c r="L499" s="241"/>
      <c r="M499" s="242"/>
      <c r="N499" s="243"/>
      <c r="O499" s="243"/>
      <c r="P499" s="243"/>
      <c r="Q499" s="243"/>
      <c r="R499" s="243"/>
      <c r="S499" s="243"/>
      <c r="T499" s="24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5" t="s">
        <v>152</v>
      </c>
      <c r="AU499" s="245" t="s">
        <v>87</v>
      </c>
      <c r="AV499" s="13" t="s">
        <v>87</v>
      </c>
      <c r="AW499" s="13" t="s">
        <v>34</v>
      </c>
      <c r="AX499" s="13" t="s">
        <v>78</v>
      </c>
      <c r="AY499" s="245" t="s">
        <v>143</v>
      </c>
    </row>
    <row r="500" s="13" customFormat="1">
      <c r="A500" s="13"/>
      <c r="B500" s="234"/>
      <c r="C500" s="235"/>
      <c r="D500" s="236" t="s">
        <v>152</v>
      </c>
      <c r="E500" s="237" t="s">
        <v>1</v>
      </c>
      <c r="F500" s="238" t="s">
        <v>787</v>
      </c>
      <c r="G500" s="235"/>
      <c r="H500" s="239">
        <v>0.90000000000000002</v>
      </c>
      <c r="I500" s="240"/>
      <c r="J500" s="235"/>
      <c r="K500" s="235"/>
      <c r="L500" s="241"/>
      <c r="M500" s="242"/>
      <c r="N500" s="243"/>
      <c r="O500" s="243"/>
      <c r="P500" s="243"/>
      <c r="Q500" s="243"/>
      <c r="R500" s="243"/>
      <c r="S500" s="243"/>
      <c r="T500" s="24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5" t="s">
        <v>152</v>
      </c>
      <c r="AU500" s="245" t="s">
        <v>87</v>
      </c>
      <c r="AV500" s="13" t="s">
        <v>87</v>
      </c>
      <c r="AW500" s="13" t="s">
        <v>34</v>
      </c>
      <c r="AX500" s="13" t="s">
        <v>78</v>
      </c>
      <c r="AY500" s="245" t="s">
        <v>143</v>
      </c>
    </row>
    <row r="501" s="13" customFormat="1">
      <c r="A501" s="13"/>
      <c r="B501" s="234"/>
      <c r="C501" s="235"/>
      <c r="D501" s="236" t="s">
        <v>152</v>
      </c>
      <c r="E501" s="237" t="s">
        <v>1</v>
      </c>
      <c r="F501" s="238" t="s">
        <v>788</v>
      </c>
      <c r="G501" s="235"/>
      <c r="H501" s="239">
        <v>0.69999999999999996</v>
      </c>
      <c r="I501" s="240"/>
      <c r="J501" s="235"/>
      <c r="K501" s="235"/>
      <c r="L501" s="241"/>
      <c r="M501" s="242"/>
      <c r="N501" s="243"/>
      <c r="O501" s="243"/>
      <c r="P501" s="243"/>
      <c r="Q501" s="243"/>
      <c r="R501" s="243"/>
      <c r="S501" s="243"/>
      <c r="T501" s="24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5" t="s">
        <v>152</v>
      </c>
      <c r="AU501" s="245" t="s">
        <v>87</v>
      </c>
      <c r="AV501" s="13" t="s">
        <v>87</v>
      </c>
      <c r="AW501" s="13" t="s">
        <v>34</v>
      </c>
      <c r="AX501" s="13" t="s">
        <v>78</v>
      </c>
      <c r="AY501" s="245" t="s">
        <v>143</v>
      </c>
    </row>
    <row r="502" s="14" customFormat="1">
      <c r="A502" s="14"/>
      <c r="B502" s="246"/>
      <c r="C502" s="247"/>
      <c r="D502" s="236" t="s">
        <v>152</v>
      </c>
      <c r="E502" s="248" t="s">
        <v>1</v>
      </c>
      <c r="F502" s="249" t="s">
        <v>155</v>
      </c>
      <c r="G502" s="247"/>
      <c r="H502" s="250">
        <v>2.5</v>
      </c>
      <c r="I502" s="251"/>
      <c r="J502" s="247"/>
      <c r="K502" s="247"/>
      <c r="L502" s="252"/>
      <c r="M502" s="253"/>
      <c r="N502" s="254"/>
      <c r="O502" s="254"/>
      <c r="P502" s="254"/>
      <c r="Q502" s="254"/>
      <c r="R502" s="254"/>
      <c r="S502" s="254"/>
      <c r="T502" s="255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6" t="s">
        <v>152</v>
      </c>
      <c r="AU502" s="256" t="s">
        <v>87</v>
      </c>
      <c r="AV502" s="14" t="s">
        <v>150</v>
      </c>
      <c r="AW502" s="14" t="s">
        <v>34</v>
      </c>
      <c r="AX502" s="14" t="s">
        <v>21</v>
      </c>
      <c r="AY502" s="256" t="s">
        <v>143</v>
      </c>
    </row>
    <row r="503" s="2" customFormat="1" ht="16.5" customHeight="1">
      <c r="A503" s="39"/>
      <c r="B503" s="40"/>
      <c r="C503" s="257" t="s">
        <v>789</v>
      </c>
      <c r="D503" s="257" t="s">
        <v>247</v>
      </c>
      <c r="E503" s="258" t="s">
        <v>790</v>
      </c>
      <c r="F503" s="259" t="s">
        <v>791</v>
      </c>
      <c r="G503" s="260" t="s">
        <v>184</v>
      </c>
      <c r="H503" s="261">
        <v>2.5</v>
      </c>
      <c r="I503" s="262"/>
      <c r="J503" s="263">
        <f>ROUND(I503*H503,1)</f>
        <v>0</v>
      </c>
      <c r="K503" s="264"/>
      <c r="L503" s="265"/>
      <c r="M503" s="266" t="s">
        <v>1</v>
      </c>
      <c r="N503" s="267" t="s">
        <v>43</v>
      </c>
      <c r="O503" s="92"/>
      <c r="P503" s="230">
        <f>O503*H503</f>
        <v>0</v>
      </c>
      <c r="Q503" s="230">
        <v>0.00020000000000000001</v>
      </c>
      <c r="R503" s="230">
        <f>Q503*H503</f>
        <v>0.00050000000000000001</v>
      </c>
      <c r="S503" s="230">
        <v>0</v>
      </c>
      <c r="T503" s="231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2" t="s">
        <v>250</v>
      </c>
      <c r="AT503" s="232" t="s">
        <v>247</v>
      </c>
      <c r="AU503" s="232" t="s">
        <v>87</v>
      </c>
      <c r="AY503" s="18" t="s">
        <v>143</v>
      </c>
      <c r="BE503" s="233">
        <f>IF(N503="základní",J503,0)</f>
        <v>0</v>
      </c>
      <c r="BF503" s="233">
        <f>IF(N503="snížená",J503,0)</f>
        <v>0</v>
      </c>
      <c r="BG503" s="233">
        <f>IF(N503="zákl. přenesená",J503,0)</f>
        <v>0</v>
      </c>
      <c r="BH503" s="233">
        <f>IF(N503="sníž. přenesená",J503,0)</f>
        <v>0</v>
      </c>
      <c r="BI503" s="233">
        <f>IF(N503="nulová",J503,0)</f>
        <v>0</v>
      </c>
      <c r="BJ503" s="18" t="s">
        <v>21</v>
      </c>
      <c r="BK503" s="233">
        <f>ROUND(I503*H503,1)</f>
        <v>0</v>
      </c>
      <c r="BL503" s="18" t="s">
        <v>219</v>
      </c>
      <c r="BM503" s="232" t="s">
        <v>792</v>
      </c>
    </row>
    <row r="504" s="2" customFormat="1" ht="24.15" customHeight="1">
      <c r="A504" s="39"/>
      <c r="B504" s="40"/>
      <c r="C504" s="220" t="s">
        <v>793</v>
      </c>
      <c r="D504" s="220" t="s">
        <v>146</v>
      </c>
      <c r="E504" s="221" t="s">
        <v>794</v>
      </c>
      <c r="F504" s="222" t="s">
        <v>795</v>
      </c>
      <c r="G504" s="223" t="s">
        <v>256</v>
      </c>
      <c r="H504" s="268"/>
      <c r="I504" s="225"/>
      <c r="J504" s="226">
        <f>ROUND(I504*H504,1)</f>
        <v>0</v>
      </c>
      <c r="K504" s="227"/>
      <c r="L504" s="45"/>
      <c r="M504" s="228" t="s">
        <v>1</v>
      </c>
      <c r="N504" s="229" t="s">
        <v>43</v>
      </c>
      <c r="O504" s="92"/>
      <c r="P504" s="230">
        <f>O504*H504</f>
        <v>0</v>
      </c>
      <c r="Q504" s="230">
        <v>0</v>
      </c>
      <c r="R504" s="230">
        <f>Q504*H504</f>
        <v>0</v>
      </c>
      <c r="S504" s="230">
        <v>0</v>
      </c>
      <c r="T504" s="231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2" t="s">
        <v>219</v>
      </c>
      <c r="AT504" s="232" t="s">
        <v>146</v>
      </c>
      <c r="AU504" s="232" t="s">
        <v>87</v>
      </c>
      <c r="AY504" s="18" t="s">
        <v>143</v>
      </c>
      <c r="BE504" s="233">
        <f>IF(N504="základní",J504,0)</f>
        <v>0</v>
      </c>
      <c r="BF504" s="233">
        <f>IF(N504="snížená",J504,0)</f>
        <v>0</v>
      </c>
      <c r="BG504" s="233">
        <f>IF(N504="zákl. přenesená",J504,0)</f>
        <v>0</v>
      </c>
      <c r="BH504" s="233">
        <f>IF(N504="sníž. přenesená",J504,0)</f>
        <v>0</v>
      </c>
      <c r="BI504" s="233">
        <f>IF(N504="nulová",J504,0)</f>
        <v>0</v>
      </c>
      <c r="BJ504" s="18" t="s">
        <v>21</v>
      </c>
      <c r="BK504" s="233">
        <f>ROUND(I504*H504,1)</f>
        <v>0</v>
      </c>
      <c r="BL504" s="18" t="s">
        <v>219</v>
      </c>
      <c r="BM504" s="232" t="s">
        <v>796</v>
      </c>
    </row>
    <row r="505" s="12" customFormat="1" ht="22.8" customHeight="1">
      <c r="A505" s="12"/>
      <c r="B505" s="204"/>
      <c r="C505" s="205"/>
      <c r="D505" s="206" t="s">
        <v>77</v>
      </c>
      <c r="E505" s="218" t="s">
        <v>797</v>
      </c>
      <c r="F505" s="218" t="s">
        <v>798</v>
      </c>
      <c r="G505" s="205"/>
      <c r="H505" s="205"/>
      <c r="I505" s="208"/>
      <c r="J505" s="219">
        <f>BK505</f>
        <v>0</v>
      </c>
      <c r="K505" s="205"/>
      <c r="L505" s="210"/>
      <c r="M505" s="211"/>
      <c r="N505" s="212"/>
      <c r="O505" s="212"/>
      <c r="P505" s="213">
        <f>SUM(P506:P518)</f>
        <v>0</v>
      </c>
      <c r="Q505" s="212"/>
      <c r="R505" s="213">
        <f>SUM(R506:R518)</f>
        <v>1.022656</v>
      </c>
      <c r="S505" s="212"/>
      <c r="T505" s="214">
        <f>SUM(T506:T518)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15" t="s">
        <v>87</v>
      </c>
      <c r="AT505" s="216" t="s">
        <v>77</v>
      </c>
      <c r="AU505" s="216" t="s">
        <v>21</v>
      </c>
      <c r="AY505" s="215" t="s">
        <v>143</v>
      </c>
      <c r="BK505" s="217">
        <f>SUM(BK506:BK518)</f>
        <v>0</v>
      </c>
    </row>
    <row r="506" s="2" customFormat="1" ht="16.5" customHeight="1">
      <c r="A506" s="39"/>
      <c r="B506" s="40"/>
      <c r="C506" s="220" t="s">
        <v>799</v>
      </c>
      <c r="D506" s="220" t="s">
        <v>146</v>
      </c>
      <c r="E506" s="221" t="s">
        <v>800</v>
      </c>
      <c r="F506" s="222" t="s">
        <v>801</v>
      </c>
      <c r="G506" s="223" t="s">
        <v>149</v>
      </c>
      <c r="H506" s="224">
        <v>46.399999999999999</v>
      </c>
      <c r="I506" s="225"/>
      <c r="J506" s="226">
        <f>ROUND(I506*H506,1)</f>
        <v>0</v>
      </c>
      <c r="K506" s="227"/>
      <c r="L506" s="45"/>
      <c r="M506" s="228" t="s">
        <v>1</v>
      </c>
      <c r="N506" s="229" t="s">
        <v>43</v>
      </c>
      <c r="O506" s="92"/>
      <c r="P506" s="230">
        <f>O506*H506</f>
        <v>0</v>
      </c>
      <c r="Q506" s="230">
        <v>0</v>
      </c>
      <c r="R506" s="230">
        <f>Q506*H506</f>
        <v>0</v>
      </c>
      <c r="S506" s="230">
        <v>0</v>
      </c>
      <c r="T506" s="231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2" t="s">
        <v>219</v>
      </c>
      <c r="AT506" s="232" t="s">
        <v>146</v>
      </c>
      <c r="AU506" s="232" t="s">
        <v>87</v>
      </c>
      <c r="AY506" s="18" t="s">
        <v>143</v>
      </c>
      <c r="BE506" s="233">
        <f>IF(N506="základní",J506,0)</f>
        <v>0</v>
      </c>
      <c r="BF506" s="233">
        <f>IF(N506="snížená",J506,0)</f>
        <v>0</v>
      </c>
      <c r="BG506" s="233">
        <f>IF(N506="zákl. přenesená",J506,0)</f>
        <v>0</v>
      </c>
      <c r="BH506" s="233">
        <f>IF(N506="sníž. přenesená",J506,0)</f>
        <v>0</v>
      </c>
      <c r="BI506" s="233">
        <f>IF(N506="nulová",J506,0)</f>
        <v>0</v>
      </c>
      <c r="BJ506" s="18" t="s">
        <v>21</v>
      </c>
      <c r="BK506" s="233">
        <f>ROUND(I506*H506,1)</f>
        <v>0</v>
      </c>
      <c r="BL506" s="18" t="s">
        <v>219</v>
      </c>
      <c r="BM506" s="232" t="s">
        <v>802</v>
      </c>
    </row>
    <row r="507" s="2" customFormat="1" ht="16.5" customHeight="1">
      <c r="A507" s="39"/>
      <c r="B507" s="40"/>
      <c r="C507" s="220" t="s">
        <v>803</v>
      </c>
      <c r="D507" s="220" t="s">
        <v>146</v>
      </c>
      <c r="E507" s="221" t="s">
        <v>804</v>
      </c>
      <c r="F507" s="222" t="s">
        <v>805</v>
      </c>
      <c r="G507" s="223" t="s">
        <v>149</v>
      </c>
      <c r="H507" s="224">
        <v>46.399999999999999</v>
      </c>
      <c r="I507" s="225"/>
      <c r="J507" s="226">
        <f>ROUND(I507*H507,1)</f>
        <v>0</v>
      </c>
      <c r="K507" s="227"/>
      <c r="L507" s="45"/>
      <c r="M507" s="228" t="s">
        <v>1</v>
      </c>
      <c r="N507" s="229" t="s">
        <v>43</v>
      </c>
      <c r="O507" s="92"/>
      <c r="P507" s="230">
        <f>O507*H507</f>
        <v>0</v>
      </c>
      <c r="Q507" s="230">
        <v>0.00029999999999999997</v>
      </c>
      <c r="R507" s="230">
        <f>Q507*H507</f>
        <v>0.013919999999999998</v>
      </c>
      <c r="S507" s="230">
        <v>0</v>
      </c>
      <c r="T507" s="231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2" t="s">
        <v>219</v>
      </c>
      <c r="AT507" s="232" t="s">
        <v>146</v>
      </c>
      <c r="AU507" s="232" t="s">
        <v>87</v>
      </c>
      <c r="AY507" s="18" t="s">
        <v>143</v>
      </c>
      <c r="BE507" s="233">
        <f>IF(N507="základní",J507,0)</f>
        <v>0</v>
      </c>
      <c r="BF507" s="233">
        <f>IF(N507="snížená",J507,0)</f>
        <v>0</v>
      </c>
      <c r="BG507" s="233">
        <f>IF(N507="zákl. přenesená",J507,0)</f>
        <v>0</v>
      </c>
      <c r="BH507" s="233">
        <f>IF(N507="sníž. přenesená",J507,0)</f>
        <v>0</v>
      </c>
      <c r="BI507" s="233">
        <f>IF(N507="nulová",J507,0)</f>
        <v>0</v>
      </c>
      <c r="BJ507" s="18" t="s">
        <v>21</v>
      </c>
      <c r="BK507" s="233">
        <f>ROUND(I507*H507,1)</f>
        <v>0</v>
      </c>
      <c r="BL507" s="18" t="s">
        <v>219</v>
      </c>
      <c r="BM507" s="232" t="s">
        <v>806</v>
      </c>
    </row>
    <row r="508" s="2" customFormat="1" ht="24.15" customHeight="1">
      <c r="A508" s="39"/>
      <c r="B508" s="40"/>
      <c r="C508" s="220" t="s">
        <v>807</v>
      </c>
      <c r="D508" s="220" t="s">
        <v>146</v>
      </c>
      <c r="E508" s="221" t="s">
        <v>808</v>
      </c>
      <c r="F508" s="222" t="s">
        <v>809</v>
      </c>
      <c r="G508" s="223" t="s">
        <v>149</v>
      </c>
      <c r="H508" s="224">
        <v>46.399999999999999</v>
      </c>
      <c r="I508" s="225"/>
      <c r="J508" s="226">
        <f>ROUND(I508*H508,1)</f>
        <v>0</v>
      </c>
      <c r="K508" s="227"/>
      <c r="L508" s="45"/>
      <c r="M508" s="228" t="s">
        <v>1</v>
      </c>
      <c r="N508" s="229" t="s">
        <v>43</v>
      </c>
      <c r="O508" s="92"/>
      <c r="P508" s="230">
        <f>O508*H508</f>
        <v>0</v>
      </c>
      <c r="Q508" s="230">
        <v>0.0015</v>
      </c>
      <c r="R508" s="230">
        <f>Q508*H508</f>
        <v>0.069599999999999995</v>
      </c>
      <c r="S508" s="230">
        <v>0</v>
      </c>
      <c r="T508" s="231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2" t="s">
        <v>219</v>
      </c>
      <c r="AT508" s="232" t="s">
        <v>146</v>
      </c>
      <c r="AU508" s="232" t="s">
        <v>87</v>
      </c>
      <c r="AY508" s="18" t="s">
        <v>143</v>
      </c>
      <c r="BE508" s="233">
        <f>IF(N508="základní",J508,0)</f>
        <v>0</v>
      </c>
      <c r="BF508" s="233">
        <f>IF(N508="snížená",J508,0)</f>
        <v>0</v>
      </c>
      <c r="BG508" s="233">
        <f>IF(N508="zákl. přenesená",J508,0)</f>
        <v>0</v>
      </c>
      <c r="BH508" s="233">
        <f>IF(N508="sníž. přenesená",J508,0)</f>
        <v>0</v>
      </c>
      <c r="BI508" s="233">
        <f>IF(N508="nulová",J508,0)</f>
        <v>0</v>
      </c>
      <c r="BJ508" s="18" t="s">
        <v>21</v>
      </c>
      <c r="BK508" s="233">
        <f>ROUND(I508*H508,1)</f>
        <v>0</v>
      </c>
      <c r="BL508" s="18" t="s">
        <v>219</v>
      </c>
      <c r="BM508" s="232" t="s">
        <v>810</v>
      </c>
    </row>
    <row r="509" s="2" customFormat="1" ht="33" customHeight="1">
      <c r="A509" s="39"/>
      <c r="B509" s="40"/>
      <c r="C509" s="220" t="s">
        <v>811</v>
      </c>
      <c r="D509" s="220" t="s">
        <v>146</v>
      </c>
      <c r="E509" s="221" t="s">
        <v>812</v>
      </c>
      <c r="F509" s="222" t="s">
        <v>813</v>
      </c>
      <c r="G509" s="223" t="s">
        <v>149</v>
      </c>
      <c r="H509" s="224">
        <v>46.399999999999999</v>
      </c>
      <c r="I509" s="225"/>
      <c r="J509" s="226">
        <f>ROUND(I509*H509,1)</f>
        <v>0</v>
      </c>
      <c r="K509" s="227"/>
      <c r="L509" s="45"/>
      <c r="M509" s="228" t="s">
        <v>1</v>
      </c>
      <c r="N509" s="229" t="s">
        <v>43</v>
      </c>
      <c r="O509" s="92"/>
      <c r="P509" s="230">
        <f>O509*H509</f>
        <v>0</v>
      </c>
      <c r="Q509" s="230">
        <v>0.0060499999999999998</v>
      </c>
      <c r="R509" s="230">
        <f>Q509*H509</f>
        <v>0.28071999999999997</v>
      </c>
      <c r="S509" s="230">
        <v>0</v>
      </c>
      <c r="T509" s="231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2" t="s">
        <v>219</v>
      </c>
      <c r="AT509" s="232" t="s">
        <v>146</v>
      </c>
      <c r="AU509" s="232" t="s">
        <v>87</v>
      </c>
      <c r="AY509" s="18" t="s">
        <v>143</v>
      </c>
      <c r="BE509" s="233">
        <f>IF(N509="základní",J509,0)</f>
        <v>0</v>
      </c>
      <c r="BF509" s="233">
        <f>IF(N509="snížená",J509,0)</f>
        <v>0</v>
      </c>
      <c r="BG509" s="233">
        <f>IF(N509="zákl. přenesená",J509,0)</f>
        <v>0</v>
      </c>
      <c r="BH509" s="233">
        <f>IF(N509="sníž. přenesená",J509,0)</f>
        <v>0</v>
      </c>
      <c r="BI509" s="233">
        <f>IF(N509="nulová",J509,0)</f>
        <v>0</v>
      </c>
      <c r="BJ509" s="18" t="s">
        <v>21</v>
      </c>
      <c r="BK509" s="233">
        <f>ROUND(I509*H509,1)</f>
        <v>0</v>
      </c>
      <c r="BL509" s="18" t="s">
        <v>219</v>
      </c>
      <c r="BM509" s="232" t="s">
        <v>814</v>
      </c>
    </row>
    <row r="510" s="13" customFormat="1">
      <c r="A510" s="13"/>
      <c r="B510" s="234"/>
      <c r="C510" s="235"/>
      <c r="D510" s="236" t="s">
        <v>152</v>
      </c>
      <c r="E510" s="237" t="s">
        <v>1</v>
      </c>
      <c r="F510" s="238" t="s">
        <v>815</v>
      </c>
      <c r="G510" s="235"/>
      <c r="H510" s="239">
        <v>14.6</v>
      </c>
      <c r="I510" s="240"/>
      <c r="J510" s="235"/>
      <c r="K510" s="235"/>
      <c r="L510" s="241"/>
      <c r="M510" s="242"/>
      <c r="N510" s="243"/>
      <c r="O510" s="243"/>
      <c r="P510" s="243"/>
      <c r="Q510" s="243"/>
      <c r="R510" s="243"/>
      <c r="S510" s="243"/>
      <c r="T510" s="244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5" t="s">
        <v>152</v>
      </c>
      <c r="AU510" s="245" t="s">
        <v>87</v>
      </c>
      <c r="AV510" s="13" t="s">
        <v>87</v>
      </c>
      <c r="AW510" s="13" t="s">
        <v>34</v>
      </c>
      <c r="AX510" s="13" t="s">
        <v>78</v>
      </c>
      <c r="AY510" s="245" t="s">
        <v>143</v>
      </c>
    </row>
    <row r="511" s="13" customFormat="1">
      <c r="A511" s="13"/>
      <c r="B511" s="234"/>
      <c r="C511" s="235"/>
      <c r="D511" s="236" t="s">
        <v>152</v>
      </c>
      <c r="E511" s="237" t="s">
        <v>1</v>
      </c>
      <c r="F511" s="238" t="s">
        <v>816</v>
      </c>
      <c r="G511" s="235"/>
      <c r="H511" s="239">
        <v>17.399999999999999</v>
      </c>
      <c r="I511" s="240"/>
      <c r="J511" s="235"/>
      <c r="K511" s="235"/>
      <c r="L511" s="241"/>
      <c r="M511" s="242"/>
      <c r="N511" s="243"/>
      <c r="O511" s="243"/>
      <c r="P511" s="243"/>
      <c r="Q511" s="243"/>
      <c r="R511" s="243"/>
      <c r="S511" s="243"/>
      <c r="T511" s="24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5" t="s">
        <v>152</v>
      </c>
      <c r="AU511" s="245" t="s">
        <v>87</v>
      </c>
      <c r="AV511" s="13" t="s">
        <v>87</v>
      </c>
      <c r="AW511" s="13" t="s">
        <v>34</v>
      </c>
      <c r="AX511" s="13" t="s">
        <v>78</v>
      </c>
      <c r="AY511" s="245" t="s">
        <v>143</v>
      </c>
    </row>
    <row r="512" s="13" customFormat="1">
      <c r="A512" s="13"/>
      <c r="B512" s="234"/>
      <c r="C512" s="235"/>
      <c r="D512" s="236" t="s">
        <v>152</v>
      </c>
      <c r="E512" s="237" t="s">
        <v>1</v>
      </c>
      <c r="F512" s="238" t="s">
        <v>817</v>
      </c>
      <c r="G512" s="235"/>
      <c r="H512" s="239">
        <v>14.4</v>
      </c>
      <c r="I512" s="240"/>
      <c r="J512" s="235"/>
      <c r="K512" s="235"/>
      <c r="L512" s="241"/>
      <c r="M512" s="242"/>
      <c r="N512" s="243"/>
      <c r="O512" s="243"/>
      <c r="P512" s="243"/>
      <c r="Q512" s="243"/>
      <c r="R512" s="243"/>
      <c r="S512" s="243"/>
      <c r="T512" s="244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5" t="s">
        <v>152</v>
      </c>
      <c r="AU512" s="245" t="s">
        <v>87</v>
      </c>
      <c r="AV512" s="13" t="s">
        <v>87</v>
      </c>
      <c r="AW512" s="13" t="s">
        <v>34</v>
      </c>
      <c r="AX512" s="13" t="s">
        <v>78</v>
      </c>
      <c r="AY512" s="245" t="s">
        <v>143</v>
      </c>
    </row>
    <row r="513" s="14" customFormat="1">
      <c r="A513" s="14"/>
      <c r="B513" s="246"/>
      <c r="C513" s="247"/>
      <c r="D513" s="236" t="s">
        <v>152</v>
      </c>
      <c r="E513" s="248" t="s">
        <v>1</v>
      </c>
      <c r="F513" s="249" t="s">
        <v>155</v>
      </c>
      <c r="G513" s="247"/>
      <c r="H513" s="250">
        <v>46.399999999999999</v>
      </c>
      <c r="I513" s="251"/>
      <c r="J513" s="247"/>
      <c r="K513" s="247"/>
      <c r="L513" s="252"/>
      <c r="M513" s="253"/>
      <c r="N513" s="254"/>
      <c r="O513" s="254"/>
      <c r="P513" s="254"/>
      <c r="Q513" s="254"/>
      <c r="R513" s="254"/>
      <c r="S513" s="254"/>
      <c r="T513" s="255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6" t="s">
        <v>152</v>
      </c>
      <c r="AU513" s="256" t="s">
        <v>87</v>
      </c>
      <c r="AV513" s="14" t="s">
        <v>150</v>
      </c>
      <c r="AW513" s="14" t="s">
        <v>34</v>
      </c>
      <c r="AX513" s="14" t="s">
        <v>21</v>
      </c>
      <c r="AY513" s="256" t="s">
        <v>143</v>
      </c>
    </row>
    <row r="514" s="2" customFormat="1" ht="16.5" customHeight="1">
      <c r="A514" s="39"/>
      <c r="B514" s="40"/>
      <c r="C514" s="257" t="s">
        <v>818</v>
      </c>
      <c r="D514" s="257" t="s">
        <v>247</v>
      </c>
      <c r="E514" s="258" t="s">
        <v>819</v>
      </c>
      <c r="F514" s="259" t="s">
        <v>820</v>
      </c>
      <c r="G514" s="260" t="s">
        <v>149</v>
      </c>
      <c r="H514" s="261">
        <v>51.039999999999999</v>
      </c>
      <c r="I514" s="262"/>
      <c r="J514" s="263">
        <f>ROUND(I514*H514,1)</f>
        <v>0</v>
      </c>
      <c r="K514" s="264"/>
      <c r="L514" s="265"/>
      <c r="M514" s="266" t="s">
        <v>1</v>
      </c>
      <c r="N514" s="267" t="s">
        <v>43</v>
      </c>
      <c r="O514" s="92"/>
      <c r="P514" s="230">
        <f>O514*H514</f>
        <v>0</v>
      </c>
      <c r="Q514" s="230">
        <v>0.0129</v>
      </c>
      <c r="R514" s="230">
        <f>Q514*H514</f>
        <v>0.658416</v>
      </c>
      <c r="S514" s="230">
        <v>0</v>
      </c>
      <c r="T514" s="231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2" t="s">
        <v>250</v>
      </c>
      <c r="AT514" s="232" t="s">
        <v>247</v>
      </c>
      <c r="AU514" s="232" t="s">
        <v>87</v>
      </c>
      <c r="AY514" s="18" t="s">
        <v>143</v>
      </c>
      <c r="BE514" s="233">
        <f>IF(N514="základní",J514,0)</f>
        <v>0</v>
      </c>
      <c r="BF514" s="233">
        <f>IF(N514="snížená",J514,0)</f>
        <v>0</v>
      </c>
      <c r="BG514" s="233">
        <f>IF(N514="zákl. přenesená",J514,0)</f>
        <v>0</v>
      </c>
      <c r="BH514" s="233">
        <f>IF(N514="sníž. přenesená",J514,0)</f>
        <v>0</v>
      </c>
      <c r="BI514" s="233">
        <f>IF(N514="nulová",J514,0)</f>
        <v>0</v>
      </c>
      <c r="BJ514" s="18" t="s">
        <v>21</v>
      </c>
      <c r="BK514" s="233">
        <f>ROUND(I514*H514,1)</f>
        <v>0</v>
      </c>
      <c r="BL514" s="18" t="s">
        <v>219</v>
      </c>
      <c r="BM514" s="232" t="s">
        <v>821</v>
      </c>
    </row>
    <row r="515" s="13" customFormat="1">
      <c r="A515" s="13"/>
      <c r="B515" s="234"/>
      <c r="C515" s="235"/>
      <c r="D515" s="236" t="s">
        <v>152</v>
      </c>
      <c r="E515" s="235"/>
      <c r="F515" s="238" t="s">
        <v>822</v>
      </c>
      <c r="G515" s="235"/>
      <c r="H515" s="239">
        <v>51.039999999999999</v>
      </c>
      <c r="I515" s="240"/>
      <c r="J515" s="235"/>
      <c r="K515" s="235"/>
      <c r="L515" s="241"/>
      <c r="M515" s="242"/>
      <c r="N515" s="243"/>
      <c r="O515" s="243"/>
      <c r="P515" s="243"/>
      <c r="Q515" s="243"/>
      <c r="R515" s="243"/>
      <c r="S515" s="243"/>
      <c r="T515" s="244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5" t="s">
        <v>152</v>
      </c>
      <c r="AU515" s="245" t="s">
        <v>87</v>
      </c>
      <c r="AV515" s="13" t="s">
        <v>87</v>
      </c>
      <c r="AW515" s="13" t="s">
        <v>4</v>
      </c>
      <c r="AX515" s="13" t="s">
        <v>21</v>
      </c>
      <c r="AY515" s="245" t="s">
        <v>143</v>
      </c>
    </row>
    <row r="516" s="2" customFormat="1" ht="24.15" customHeight="1">
      <c r="A516" s="39"/>
      <c r="B516" s="40"/>
      <c r="C516" s="220" t="s">
        <v>823</v>
      </c>
      <c r="D516" s="220" t="s">
        <v>146</v>
      </c>
      <c r="E516" s="221" t="s">
        <v>824</v>
      </c>
      <c r="F516" s="222" t="s">
        <v>825</v>
      </c>
      <c r="G516" s="223" t="s">
        <v>149</v>
      </c>
      <c r="H516" s="224">
        <v>46.399999999999999</v>
      </c>
      <c r="I516" s="225"/>
      <c r="J516" s="226">
        <f>ROUND(I516*H516,1)</f>
        <v>0</v>
      </c>
      <c r="K516" s="227"/>
      <c r="L516" s="45"/>
      <c r="M516" s="228" t="s">
        <v>1</v>
      </c>
      <c r="N516" s="229" t="s">
        <v>43</v>
      </c>
      <c r="O516" s="92"/>
      <c r="P516" s="230">
        <f>O516*H516</f>
        <v>0</v>
      </c>
      <c r="Q516" s="230">
        <v>0</v>
      </c>
      <c r="R516" s="230">
        <f>Q516*H516</f>
        <v>0</v>
      </c>
      <c r="S516" s="230">
        <v>0</v>
      </c>
      <c r="T516" s="231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2" t="s">
        <v>219</v>
      </c>
      <c r="AT516" s="232" t="s">
        <v>146</v>
      </c>
      <c r="AU516" s="232" t="s">
        <v>87</v>
      </c>
      <c r="AY516" s="18" t="s">
        <v>143</v>
      </c>
      <c r="BE516" s="233">
        <f>IF(N516="základní",J516,0)</f>
        <v>0</v>
      </c>
      <c r="BF516" s="233">
        <f>IF(N516="snížená",J516,0)</f>
        <v>0</v>
      </c>
      <c r="BG516" s="233">
        <f>IF(N516="zákl. přenesená",J516,0)</f>
        <v>0</v>
      </c>
      <c r="BH516" s="233">
        <f>IF(N516="sníž. přenesená",J516,0)</f>
        <v>0</v>
      </c>
      <c r="BI516" s="233">
        <f>IF(N516="nulová",J516,0)</f>
        <v>0</v>
      </c>
      <c r="BJ516" s="18" t="s">
        <v>21</v>
      </c>
      <c r="BK516" s="233">
        <f>ROUND(I516*H516,1)</f>
        <v>0</v>
      </c>
      <c r="BL516" s="18" t="s">
        <v>219</v>
      </c>
      <c r="BM516" s="232" t="s">
        <v>826</v>
      </c>
    </row>
    <row r="517" s="2" customFormat="1" ht="24.15" customHeight="1">
      <c r="A517" s="39"/>
      <c r="B517" s="40"/>
      <c r="C517" s="220" t="s">
        <v>827</v>
      </c>
      <c r="D517" s="220" t="s">
        <v>146</v>
      </c>
      <c r="E517" s="221" t="s">
        <v>828</v>
      </c>
      <c r="F517" s="222" t="s">
        <v>829</v>
      </c>
      <c r="G517" s="223" t="s">
        <v>149</v>
      </c>
      <c r="H517" s="224">
        <v>46.399999999999999</v>
      </c>
      <c r="I517" s="225"/>
      <c r="J517" s="226">
        <f>ROUND(I517*H517,1)</f>
        <v>0</v>
      </c>
      <c r="K517" s="227"/>
      <c r="L517" s="45"/>
      <c r="M517" s="228" t="s">
        <v>1</v>
      </c>
      <c r="N517" s="229" t="s">
        <v>43</v>
      </c>
      <c r="O517" s="92"/>
      <c r="P517" s="230">
        <f>O517*H517</f>
        <v>0</v>
      </c>
      <c r="Q517" s="230">
        <v>0</v>
      </c>
      <c r="R517" s="230">
        <f>Q517*H517</f>
        <v>0</v>
      </c>
      <c r="S517" s="230">
        <v>0</v>
      </c>
      <c r="T517" s="231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2" t="s">
        <v>219</v>
      </c>
      <c r="AT517" s="232" t="s">
        <v>146</v>
      </c>
      <c r="AU517" s="232" t="s">
        <v>87</v>
      </c>
      <c r="AY517" s="18" t="s">
        <v>143</v>
      </c>
      <c r="BE517" s="233">
        <f>IF(N517="základní",J517,0)</f>
        <v>0</v>
      </c>
      <c r="BF517" s="233">
        <f>IF(N517="snížená",J517,0)</f>
        <v>0</v>
      </c>
      <c r="BG517" s="233">
        <f>IF(N517="zákl. přenesená",J517,0)</f>
        <v>0</v>
      </c>
      <c r="BH517" s="233">
        <f>IF(N517="sníž. přenesená",J517,0)</f>
        <v>0</v>
      </c>
      <c r="BI517" s="233">
        <f>IF(N517="nulová",J517,0)</f>
        <v>0</v>
      </c>
      <c r="BJ517" s="18" t="s">
        <v>21</v>
      </c>
      <c r="BK517" s="233">
        <f>ROUND(I517*H517,1)</f>
        <v>0</v>
      </c>
      <c r="BL517" s="18" t="s">
        <v>219</v>
      </c>
      <c r="BM517" s="232" t="s">
        <v>830</v>
      </c>
    </row>
    <row r="518" s="2" customFormat="1" ht="24.15" customHeight="1">
      <c r="A518" s="39"/>
      <c r="B518" s="40"/>
      <c r="C518" s="220" t="s">
        <v>831</v>
      </c>
      <c r="D518" s="220" t="s">
        <v>146</v>
      </c>
      <c r="E518" s="221" t="s">
        <v>832</v>
      </c>
      <c r="F518" s="222" t="s">
        <v>833</v>
      </c>
      <c r="G518" s="223" t="s">
        <v>256</v>
      </c>
      <c r="H518" s="268"/>
      <c r="I518" s="225"/>
      <c r="J518" s="226">
        <f>ROUND(I518*H518,1)</f>
        <v>0</v>
      </c>
      <c r="K518" s="227"/>
      <c r="L518" s="45"/>
      <c r="M518" s="228" t="s">
        <v>1</v>
      </c>
      <c r="N518" s="229" t="s">
        <v>43</v>
      </c>
      <c r="O518" s="92"/>
      <c r="P518" s="230">
        <f>O518*H518</f>
        <v>0</v>
      </c>
      <c r="Q518" s="230">
        <v>0</v>
      </c>
      <c r="R518" s="230">
        <f>Q518*H518</f>
        <v>0</v>
      </c>
      <c r="S518" s="230">
        <v>0</v>
      </c>
      <c r="T518" s="231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2" t="s">
        <v>219</v>
      </c>
      <c r="AT518" s="232" t="s">
        <v>146</v>
      </c>
      <c r="AU518" s="232" t="s">
        <v>87</v>
      </c>
      <c r="AY518" s="18" t="s">
        <v>143</v>
      </c>
      <c r="BE518" s="233">
        <f>IF(N518="základní",J518,0)</f>
        <v>0</v>
      </c>
      <c r="BF518" s="233">
        <f>IF(N518="snížená",J518,0)</f>
        <v>0</v>
      </c>
      <c r="BG518" s="233">
        <f>IF(N518="zákl. přenesená",J518,0)</f>
        <v>0</v>
      </c>
      <c r="BH518" s="233">
        <f>IF(N518="sníž. přenesená",J518,0)</f>
        <v>0</v>
      </c>
      <c r="BI518" s="233">
        <f>IF(N518="nulová",J518,0)</f>
        <v>0</v>
      </c>
      <c r="BJ518" s="18" t="s">
        <v>21</v>
      </c>
      <c r="BK518" s="233">
        <f>ROUND(I518*H518,1)</f>
        <v>0</v>
      </c>
      <c r="BL518" s="18" t="s">
        <v>219</v>
      </c>
      <c r="BM518" s="232" t="s">
        <v>834</v>
      </c>
    </row>
    <row r="519" s="12" customFormat="1" ht="22.8" customHeight="1">
      <c r="A519" s="12"/>
      <c r="B519" s="204"/>
      <c r="C519" s="205"/>
      <c r="D519" s="206" t="s">
        <v>77</v>
      </c>
      <c r="E519" s="218" t="s">
        <v>835</v>
      </c>
      <c r="F519" s="218" t="s">
        <v>836</v>
      </c>
      <c r="G519" s="205"/>
      <c r="H519" s="205"/>
      <c r="I519" s="208"/>
      <c r="J519" s="219">
        <f>BK519</f>
        <v>0</v>
      </c>
      <c r="K519" s="205"/>
      <c r="L519" s="210"/>
      <c r="M519" s="211"/>
      <c r="N519" s="212"/>
      <c r="O519" s="212"/>
      <c r="P519" s="213">
        <f>SUM(P520:P533)</f>
        <v>0</v>
      </c>
      <c r="Q519" s="212"/>
      <c r="R519" s="213">
        <f>SUM(R520:R533)</f>
        <v>0.037474799999999996</v>
      </c>
      <c r="S519" s="212"/>
      <c r="T519" s="214">
        <f>SUM(T520:T533)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15" t="s">
        <v>87</v>
      </c>
      <c r="AT519" s="216" t="s">
        <v>77</v>
      </c>
      <c r="AU519" s="216" t="s">
        <v>21</v>
      </c>
      <c r="AY519" s="215" t="s">
        <v>143</v>
      </c>
      <c r="BK519" s="217">
        <f>SUM(BK520:BK533)</f>
        <v>0</v>
      </c>
    </row>
    <row r="520" s="2" customFormat="1" ht="24.15" customHeight="1">
      <c r="A520" s="39"/>
      <c r="B520" s="40"/>
      <c r="C520" s="220" t="s">
        <v>837</v>
      </c>
      <c r="D520" s="220" t="s">
        <v>146</v>
      </c>
      <c r="E520" s="221" t="s">
        <v>838</v>
      </c>
      <c r="F520" s="222" t="s">
        <v>839</v>
      </c>
      <c r="G520" s="223" t="s">
        <v>149</v>
      </c>
      <c r="H520" s="224">
        <v>55.109999999999999</v>
      </c>
      <c r="I520" s="225"/>
      <c r="J520" s="226">
        <f>ROUND(I520*H520,1)</f>
        <v>0</v>
      </c>
      <c r="K520" s="227"/>
      <c r="L520" s="45"/>
      <c r="M520" s="228" t="s">
        <v>1</v>
      </c>
      <c r="N520" s="229" t="s">
        <v>43</v>
      </c>
      <c r="O520" s="92"/>
      <c r="P520" s="230">
        <f>O520*H520</f>
        <v>0</v>
      </c>
      <c r="Q520" s="230">
        <v>2.0000000000000002E-05</v>
      </c>
      <c r="R520" s="230">
        <f>Q520*H520</f>
        <v>0.0011022</v>
      </c>
      <c r="S520" s="230">
        <v>0</v>
      </c>
      <c r="T520" s="231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2" t="s">
        <v>219</v>
      </c>
      <c r="AT520" s="232" t="s">
        <v>146</v>
      </c>
      <c r="AU520" s="232" t="s">
        <v>87</v>
      </c>
      <c r="AY520" s="18" t="s">
        <v>143</v>
      </c>
      <c r="BE520" s="233">
        <f>IF(N520="základní",J520,0)</f>
        <v>0</v>
      </c>
      <c r="BF520" s="233">
        <f>IF(N520="snížená",J520,0)</f>
        <v>0</v>
      </c>
      <c r="BG520" s="233">
        <f>IF(N520="zákl. přenesená",J520,0)</f>
        <v>0</v>
      </c>
      <c r="BH520" s="233">
        <f>IF(N520="sníž. přenesená",J520,0)</f>
        <v>0</v>
      </c>
      <c r="BI520" s="233">
        <f>IF(N520="nulová",J520,0)</f>
        <v>0</v>
      </c>
      <c r="BJ520" s="18" t="s">
        <v>21</v>
      </c>
      <c r="BK520" s="233">
        <f>ROUND(I520*H520,1)</f>
        <v>0</v>
      </c>
      <c r="BL520" s="18" t="s">
        <v>219</v>
      </c>
      <c r="BM520" s="232" t="s">
        <v>840</v>
      </c>
    </row>
    <row r="521" s="2" customFormat="1" ht="21.75" customHeight="1">
      <c r="A521" s="39"/>
      <c r="B521" s="40"/>
      <c r="C521" s="220" t="s">
        <v>841</v>
      </c>
      <c r="D521" s="220" t="s">
        <v>146</v>
      </c>
      <c r="E521" s="221" t="s">
        <v>842</v>
      </c>
      <c r="F521" s="222" t="s">
        <v>843</v>
      </c>
      <c r="G521" s="223" t="s">
        <v>149</v>
      </c>
      <c r="H521" s="224">
        <v>55.109999999999999</v>
      </c>
      <c r="I521" s="225"/>
      <c r="J521" s="226">
        <f>ROUND(I521*H521,1)</f>
        <v>0</v>
      </c>
      <c r="K521" s="227"/>
      <c r="L521" s="45"/>
      <c r="M521" s="228" t="s">
        <v>1</v>
      </c>
      <c r="N521" s="229" t="s">
        <v>43</v>
      </c>
      <c r="O521" s="92"/>
      <c r="P521" s="230">
        <f>O521*H521</f>
        <v>0</v>
      </c>
      <c r="Q521" s="230">
        <v>0</v>
      </c>
      <c r="R521" s="230">
        <f>Q521*H521</f>
        <v>0</v>
      </c>
      <c r="S521" s="230">
        <v>0</v>
      </c>
      <c r="T521" s="231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2" t="s">
        <v>219</v>
      </c>
      <c r="AT521" s="232" t="s">
        <v>146</v>
      </c>
      <c r="AU521" s="232" t="s">
        <v>87</v>
      </c>
      <c r="AY521" s="18" t="s">
        <v>143</v>
      </c>
      <c r="BE521" s="233">
        <f>IF(N521="základní",J521,0)</f>
        <v>0</v>
      </c>
      <c r="BF521" s="233">
        <f>IF(N521="snížená",J521,0)</f>
        <v>0</v>
      </c>
      <c r="BG521" s="233">
        <f>IF(N521="zákl. přenesená",J521,0)</f>
        <v>0</v>
      </c>
      <c r="BH521" s="233">
        <f>IF(N521="sníž. přenesená",J521,0)</f>
        <v>0</v>
      </c>
      <c r="BI521" s="233">
        <f>IF(N521="nulová",J521,0)</f>
        <v>0</v>
      </c>
      <c r="BJ521" s="18" t="s">
        <v>21</v>
      </c>
      <c r="BK521" s="233">
        <f>ROUND(I521*H521,1)</f>
        <v>0</v>
      </c>
      <c r="BL521" s="18" t="s">
        <v>219</v>
      </c>
      <c r="BM521" s="232" t="s">
        <v>844</v>
      </c>
    </row>
    <row r="522" s="2" customFormat="1" ht="24.15" customHeight="1">
      <c r="A522" s="39"/>
      <c r="B522" s="40"/>
      <c r="C522" s="220" t="s">
        <v>845</v>
      </c>
      <c r="D522" s="220" t="s">
        <v>146</v>
      </c>
      <c r="E522" s="221" t="s">
        <v>846</v>
      </c>
      <c r="F522" s="222" t="s">
        <v>847</v>
      </c>
      <c r="G522" s="223" t="s">
        <v>149</v>
      </c>
      <c r="H522" s="224">
        <v>55.109999999999999</v>
      </c>
      <c r="I522" s="225"/>
      <c r="J522" s="226">
        <f>ROUND(I522*H522,1)</f>
        <v>0</v>
      </c>
      <c r="K522" s="227"/>
      <c r="L522" s="45"/>
      <c r="M522" s="228" t="s">
        <v>1</v>
      </c>
      <c r="N522" s="229" t="s">
        <v>43</v>
      </c>
      <c r="O522" s="92"/>
      <c r="P522" s="230">
        <f>O522*H522</f>
        <v>0</v>
      </c>
      <c r="Q522" s="230">
        <v>8.0000000000000007E-05</v>
      </c>
      <c r="R522" s="230">
        <f>Q522*H522</f>
        <v>0.0044088</v>
      </c>
      <c r="S522" s="230">
        <v>0</v>
      </c>
      <c r="T522" s="231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2" t="s">
        <v>219</v>
      </c>
      <c r="AT522" s="232" t="s">
        <v>146</v>
      </c>
      <c r="AU522" s="232" t="s">
        <v>87</v>
      </c>
      <c r="AY522" s="18" t="s">
        <v>143</v>
      </c>
      <c r="BE522" s="233">
        <f>IF(N522="základní",J522,0)</f>
        <v>0</v>
      </c>
      <c r="BF522" s="233">
        <f>IF(N522="snížená",J522,0)</f>
        <v>0</v>
      </c>
      <c r="BG522" s="233">
        <f>IF(N522="zákl. přenesená",J522,0)</f>
        <v>0</v>
      </c>
      <c r="BH522" s="233">
        <f>IF(N522="sníž. přenesená",J522,0)</f>
        <v>0</v>
      </c>
      <c r="BI522" s="233">
        <f>IF(N522="nulová",J522,0)</f>
        <v>0</v>
      </c>
      <c r="BJ522" s="18" t="s">
        <v>21</v>
      </c>
      <c r="BK522" s="233">
        <f>ROUND(I522*H522,1)</f>
        <v>0</v>
      </c>
      <c r="BL522" s="18" t="s">
        <v>219</v>
      </c>
      <c r="BM522" s="232" t="s">
        <v>848</v>
      </c>
    </row>
    <row r="523" s="16" customFormat="1">
      <c r="A523" s="16"/>
      <c r="B523" s="280"/>
      <c r="C523" s="281"/>
      <c r="D523" s="236" t="s">
        <v>152</v>
      </c>
      <c r="E523" s="282" t="s">
        <v>1</v>
      </c>
      <c r="F523" s="283" t="s">
        <v>849</v>
      </c>
      <c r="G523" s="281"/>
      <c r="H523" s="282" t="s">
        <v>1</v>
      </c>
      <c r="I523" s="284"/>
      <c r="J523" s="281"/>
      <c r="K523" s="281"/>
      <c r="L523" s="285"/>
      <c r="M523" s="286"/>
      <c r="N523" s="287"/>
      <c r="O523" s="287"/>
      <c r="P523" s="287"/>
      <c r="Q523" s="287"/>
      <c r="R523" s="287"/>
      <c r="S523" s="287"/>
      <c r="T523" s="288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T523" s="289" t="s">
        <v>152</v>
      </c>
      <c r="AU523" s="289" t="s">
        <v>87</v>
      </c>
      <c r="AV523" s="16" t="s">
        <v>21</v>
      </c>
      <c r="AW523" s="16" t="s">
        <v>34</v>
      </c>
      <c r="AX523" s="16" t="s">
        <v>78</v>
      </c>
      <c r="AY523" s="289" t="s">
        <v>143</v>
      </c>
    </row>
    <row r="524" s="13" customFormat="1">
      <c r="A524" s="13"/>
      <c r="B524" s="234"/>
      <c r="C524" s="235"/>
      <c r="D524" s="236" t="s">
        <v>152</v>
      </c>
      <c r="E524" s="237" t="s">
        <v>1</v>
      </c>
      <c r="F524" s="238" t="s">
        <v>850</v>
      </c>
      <c r="G524" s="235"/>
      <c r="H524" s="239">
        <v>30.629999999999999</v>
      </c>
      <c r="I524" s="240"/>
      <c r="J524" s="235"/>
      <c r="K524" s="235"/>
      <c r="L524" s="241"/>
      <c r="M524" s="242"/>
      <c r="N524" s="243"/>
      <c r="O524" s="243"/>
      <c r="P524" s="243"/>
      <c r="Q524" s="243"/>
      <c r="R524" s="243"/>
      <c r="S524" s="243"/>
      <c r="T524" s="24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5" t="s">
        <v>152</v>
      </c>
      <c r="AU524" s="245" t="s">
        <v>87</v>
      </c>
      <c r="AV524" s="13" t="s">
        <v>87</v>
      </c>
      <c r="AW524" s="13" t="s">
        <v>34</v>
      </c>
      <c r="AX524" s="13" t="s">
        <v>78</v>
      </c>
      <c r="AY524" s="245" t="s">
        <v>143</v>
      </c>
    </row>
    <row r="525" s="13" customFormat="1">
      <c r="A525" s="13"/>
      <c r="B525" s="234"/>
      <c r="C525" s="235"/>
      <c r="D525" s="236" t="s">
        <v>152</v>
      </c>
      <c r="E525" s="237" t="s">
        <v>1</v>
      </c>
      <c r="F525" s="238" t="s">
        <v>851</v>
      </c>
      <c r="G525" s="235"/>
      <c r="H525" s="239">
        <v>12.960000000000001</v>
      </c>
      <c r="I525" s="240"/>
      <c r="J525" s="235"/>
      <c r="K525" s="235"/>
      <c r="L525" s="241"/>
      <c r="M525" s="242"/>
      <c r="N525" s="243"/>
      <c r="O525" s="243"/>
      <c r="P525" s="243"/>
      <c r="Q525" s="243"/>
      <c r="R525" s="243"/>
      <c r="S525" s="243"/>
      <c r="T525" s="24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5" t="s">
        <v>152</v>
      </c>
      <c r="AU525" s="245" t="s">
        <v>87</v>
      </c>
      <c r="AV525" s="13" t="s">
        <v>87</v>
      </c>
      <c r="AW525" s="13" t="s">
        <v>34</v>
      </c>
      <c r="AX525" s="13" t="s">
        <v>78</v>
      </c>
      <c r="AY525" s="245" t="s">
        <v>143</v>
      </c>
    </row>
    <row r="526" s="13" customFormat="1">
      <c r="A526" s="13"/>
      <c r="B526" s="234"/>
      <c r="C526" s="235"/>
      <c r="D526" s="236" t="s">
        <v>152</v>
      </c>
      <c r="E526" s="237" t="s">
        <v>1</v>
      </c>
      <c r="F526" s="238" t="s">
        <v>852</v>
      </c>
      <c r="G526" s="235"/>
      <c r="H526" s="239">
        <v>11.52</v>
      </c>
      <c r="I526" s="240"/>
      <c r="J526" s="235"/>
      <c r="K526" s="235"/>
      <c r="L526" s="241"/>
      <c r="M526" s="242"/>
      <c r="N526" s="243"/>
      <c r="O526" s="243"/>
      <c r="P526" s="243"/>
      <c r="Q526" s="243"/>
      <c r="R526" s="243"/>
      <c r="S526" s="243"/>
      <c r="T526" s="24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5" t="s">
        <v>152</v>
      </c>
      <c r="AU526" s="245" t="s">
        <v>87</v>
      </c>
      <c r="AV526" s="13" t="s">
        <v>87</v>
      </c>
      <c r="AW526" s="13" t="s">
        <v>34</v>
      </c>
      <c r="AX526" s="13" t="s">
        <v>78</v>
      </c>
      <c r="AY526" s="245" t="s">
        <v>143</v>
      </c>
    </row>
    <row r="527" s="14" customFormat="1">
      <c r="A527" s="14"/>
      <c r="B527" s="246"/>
      <c r="C527" s="247"/>
      <c r="D527" s="236" t="s">
        <v>152</v>
      </c>
      <c r="E527" s="248" t="s">
        <v>1</v>
      </c>
      <c r="F527" s="249" t="s">
        <v>155</v>
      </c>
      <c r="G527" s="247"/>
      <c r="H527" s="250">
        <v>55.109999999999999</v>
      </c>
      <c r="I527" s="251"/>
      <c r="J527" s="247"/>
      <c r="K527" s="247"/>
      <c r="L527" s="252"/>
      <c r="M527" s="253"/>
      <c r="N527" s="254"/>
      <c r="O527" s="254"/>
      <c r="P527" s="254"/>
      <c r="Q527" s="254"/>
      <c r="R527" s="254"/>
      <c r="S527" s="254"/>
      <c r="T527" s="255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6" t="s">
        <v>152</v>
      </c>
      <c r="AU527" s="256" t="s">
        <v>87</v>
      </c>
      <c r="AV527" s="14" t="s">
        <v>150</v>
      </c>
      <c r="AW527" s="14" t="s">
        <v>34</v>
      </c>
      <c r="AX527" s="14" t="s">
        <v>21</v>
      </c>
      <c r="AY527" s="256" t="s">
        <v>143</v>
      </c>
    </row>
    <row r="528" s="2" customFormat="1" ht="16.5" customHeight="1">
      <c r="A528" s="39"/>
      <c r="B528" s="40"/>
      <c r="C528" s="220" t="s">
        <v>853</v>
      </c>
      <c r="D528" s="220" t="s">
        <v>146</v>
      </c>
      <c r="E528" s="221" t="s">
        <v>854</v>
      </c>
      <c r="F528" s="222" t="s">
        <v>855</v>
      </c>
      <c r="G528" s="223" t="s">
        <v>149</v>
      </c>
      <c r="H528" s="224">
        <v>55.109999999999999</v>
      </c>
      <c r="I528" s="225"/>
      <c r="J528" s="226">
        <f>ROUND(I528*H528,1)</f>
        <v>0</v>
      </c>
      <c r="K528" s="227"/>
      <c r="L528" s="45"/>
      <c r="M528" s="228" t="s">
        <v>1</v>
      </c>
      <c r="N528" s="229" t="s">
        <v>43</v>
      </c>
      <c r="O528" s="92"/>
      <c r="P528" s="230">
        <f>O528*H528</f>
        <v>0</v>
      </c>
      <c r="Q528" s="230">
        <v>0.00058</v>
      </c>
      <c r="R528" s="230">
        <f>Q528*H528</f>
        <v>0.031963800000000001</v>
      </c>
      <c r="S528" s="230">
        <v>0</v>
      </c>
      <c r="T528" s="231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2" t="s">
        <v>219</v>
      </c>
      <c r="AT528" s="232" t="s">
        <v>146</v>
      </c>
      <c r="AU528" s="232" t="s">
        <v>87</v>
      </c>
      <c r="AY528" s="18" t="s">
        <v>143</v>
      </c>
      <c r="BE528" s="233">
        <f>IF(N528="základní",J528,0)</f>
        <v>0</v>
      </c>
      <c r="BF528" s="233">
        <f>IF(N528="snížená",J528,0)</f>
        <v>0</v>
      </c>
      <c r="BG528" s="233">
        <f>IF(N528="zákl. přenesená",J528,0)</f>
        <v>0</v>
      </c>
      <c r="BH528" s="233">
        <f>IF(N528="sníž. přenesená",J528,0)</f>
        <v>0</v>
      </c>
      <c r="BI528" s="233">
        <f>IF(N528="nulová",J528,0)</f>
        <v>0</v>
      </c>
      <c r="BJ528" s="18" t="s">
        <v>21</v>
      </c>
      <c r="BK528" s="233">
        <f>ROUND(I528*H528,1)</f>
        <v>0</v>
      </c>
      <c r="BL528" s="18" t="s">
        <v>219</v>
      </c>
      <c r="BM528" s="232" t="s">
        <v>856</v>
      </c>
    </row>
    <row r="529" s="16" customFormat="1">
      <c r="A529" s="16"/>
      <c r="B529" s="280"/>
      <c r="C529" s="281"/>
      <c r="D529" s="236" t="s">
        <v>152</v>
      </c>
      <c r="E529" s="282" t="s">
        <v>1</v>
      </c>
      <c r="F529" s="283" t="s">
        <v>857</v>
      </c>
      <c r="G529" s="281"/>
      <c r="H529" s="282" t="s">
        <v>1</v>
      </c>
      <c r="I529" s="284"/>
      <c r="J529" s="281"/>
      <c r="K529" s="281"/>
      <c r="L529" s="285"/>
      <c r="M529" s="286"/>
      <c r="N529" s="287"/>
      <c r="O529" s="287"/>
      <c r="P529" s="287"/>
      <c r="Q529" s="287"/>
      <c r="R529" s="287"/>
      <c r="S529" s="287"/>
      <c r="T529" s="288"/>
      <c r="U529" s="16"/>
      <c r="V529" s="16"/>
      <c r="W529" s="16"/>
      <c r="X529" s="16"/>
      <c r="Y529" s="16"/>
      <c r="Z529" s="16"/>
      <c r="AA529" s="16"/>
      <c r="AB529" s="16"/>
      <c r="AC529" s="16"/>
      <c r="AD529" s="16"/>
      <c r="AE529" s="16"/>
      <c r="AT529" s="289" t="s">
        <v>152</v>
      </c>
      <c r="AU529" s="289" t="s">
        <v>87</v>
      </c>
      <c r="AV529" s="16" t="s">
        <v>21</v>
      </c>
      <c r="AW529" s="16" t="s">
        <v>34</v>
      </c>
      <c r="AX529" s="16" t="s">
        <v>78</v>
      </c>
      <c r="AY529" s="289" t="s">
        <v>143</v>
      </c>
    </row>
    <row r="530" s="13" customFormat="1">
      <c r="A530" s="13"/>
      <c r="B530" s="234"/>
      <c r="C530" s="235"/>
      <c r="D530" s="236" t="s">
        <v>152</v>
      </c>
      <c r="E530" s="237" t="s">
        <v>1</v>
      </c>
      <c r="F530" s="238" t="s">
        <v>850</v>
      </c>
      <c r="G530" s="235"/>
      <c r="H530" s="239">
        <v>30.629999999999999</v>
      </c>
      <c r="I530" s="240"/>
      <c r="J530" s="235"/>
      <c r="K530" s="235"/>
      <c r="L530" s="241"/>
      <c r="M530" s="242"/>
      <c r="N530" s="243"/>
      <c r="O530" s="243"/>
      <c r="P530" s="243"/>
      <c r="Q530" s="243"/>
      <c r="R530" s="243"/>
      <c r="S530" s="243"/>
      <c r="T530" s="24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5" t="s">
        <v>152</v>
      </c>
      <c r="AU530" s="245" t="s">
        <v>87</v>
      </c>
      <c r="AV530" s="13" t="s">
        <v>87</v>
      </c>
      <c r="AW530" s="13" t="s">
        <v>34</v>
      </c>
      <c r="AX530" s="13" t="s">
        <v>78</v>
      </c>
      <c r="AY530" s="245" t="s">
        <v>143</v>
      </c>
    </row>
    <row r="531" s="13" customFormat="1">
      <c r="A531" s="13"/>
      <c r="B531" s="234"/>
      <c r="C531" s="235"/>
      <c r="D531" s="236" t="s">
        <v>152</v>
      </c>
      <c r="E531" s="237" t="s">
        <v>1</v>
      </c>
      <c r="F531" s="238" t="s">
        <v>851</v>
      </c>
      <c r="G531" s="235"/>
      <c r="H531" s="239">
        <v>12.960000000000001</v>
      </c>
      <c r="I531" s="240"/>
      <c r="J531" s="235"/>
      <c r="K531" s="235"/>
      <c r="L531" s="241"/>
      <c r="M531" s="242"/>
      <c r="N531" s="243"/>
      <c r="O531" s="243"/>
      <c r="P531" s="243"/>
      <c r="Q531" s="243"/>
      <c r="R531" s="243"/>
      <c r="S531" s="243"/>
      <c r="T531" s="244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5" t="s">
        <v>152</v>
      </c>
      <c r="AU531" s="245" t="s">
        <v>87</v>
      </c>
      <c r="AV531" s="13" t="s">
        <v>87</v>
      </c>
      <c r="AW531" s="13" t="s">
        <v>34</v>
      </c>
      <c r="AX531" s="13" t="s">
        <v>78</v>
      </c>
      <c r="AY531" s="245" t="s">
        <v>143</v>
      </c>
    </row>
    <row r="532" s="13" customFormat="1">
      <c r="A532" s="13"/>
      <c r="B532" s="234"/>
      <c r="C532" s="235"/>
      <c r="D532" s="236" t="s">
        <v>152</v>
      </c>
      <c r="E532" s="237" t="s">
        <v>1</v>
      </c>
      <c r="F532" s="238" t="s">
        <v>852</v>
      </c>
      <c r="G532" s="235"/>
      <c r="H532" s="239">
        <v>11.52</v>
      </c>
      <c r="I532" s="240"/>
      <c r="J532" s="235"/>
      <c r="K532" s="235"/>
      <c r="L532" s="241"/>
      <c r="M532" s="242"/>
      <c r="N532" s="243"/>
      <c r="O532" s="243"/>
      <c r="P532" s="243"/>
      <c r="Q532" s="243"/>
      <c r="R532" s="243"/>
      <c r="S532" s="243"/>
      <c r="T532" s="24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5" t="s">
        <v>152</v>
      </c>
      <c r="AU532" s="245" t="s">
        <v>87</v>
      </c>
      <c r="AV532" s="13" t="s">
        <v>87</v>
      </c>
      <c r="AW532" s="13" t="s">
        <v>34</v>
      </c>
      <c r="AX532" s="13" t="s">
        <v>78</v>
      </c>
      <c r="AY532" s="245" t="s">
        <v>143</v>
      </c>
    </row>
    <row r="533" s="14" customFormat="1">
      <c r="A533" s="14"/>
      <c r="B533" s="246"/>
      <c r="C533" s="247"/>
      <c r="D533" s="236" t="s">
        <v>152</v>
      </c>
      <c r="E533" s="248" t="s">
        <v>1</v>
      </c>
      <c r="F533" s="249" t="s">
        <v>155</v>
      </c>
      <c r="G533" s="247"/>
      <c r="H533" s="250">
        <v>55.109999999999999</v>
      </c>
      <c r="I533" s="251"/>
      <c r="J533" s="247"/>
      <c r="K533" s="247"/>
      <c r="L533" s="252"/>
      <c r="M533" s="253"/>
      <c r="N533" s="254"/>
      <c r="O533" s="254"/>
      <c r="P533" s="254"/>
      <c r="Q533" s="254"/>
      <c r="R533" s="254"/>
      <c r="S533" s="254"/>
      <c r="T533" s="255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6" t="s">
        <v>152</v>
      </c>
      <c r="AU533" s="256" t="s">
        <v>87</v>
      </c>
      <c r="AV533" s="14" t="s">
        <v>150</v>
      </c>
      <c r="AW533" s="14" t="s">
        <v>34</v>
      </c>
      <c r="AX533" s="14" t="s">
        <v>21</v>
      </c>
      <c r="AY533" s="256" t="s">
        <v>143</v>
      </c>
    </row>
    <row r="534" s="12" customFormat="1" ht="22.8" customHeight="1">
      <c r="A534" s="12"/>
      <c r="B534" s="204"/>
      <c r="C534" s="205"/>
      <c r="D534" s="206" t="s">
        <v>77</v>
      </c>
      <c r="E534" s="218" t="s">
        <v>858</v>
      </c>
      <c r="F534" s="218" t="s">
        <v>859</v>
      </c>
      <c r="G534" s="205"/>
      <c r="H534" s="205"/>
      <c r="I534" s="208"/>
      <c r="J534" s="219">
        <f>BK534</f>
        <v>0</v>
      </c>
      <c r="K534" s="205"/>
      <c r="L534" s="210"/>
      <c r="M534" s="211"/>
      <c r="N534" s="212"/>
      <c r="O534" s="212"/>
      <c r="P534" s="213">
        <f>SUM(P535:P552)</f>
        <v>0</v>
      </c>
      <c r="Q534" s="212"/>
      <c r="R534" s="213">
        <f>SUM(R535:R552)</f>
        <v>0.18506877999999999</v>
      </c>
      <c r="S534" s="212"/>
      <c r="T534" s="214">
        <f>SUM(T535:T552)</f>
        <v>0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215" t="s">
        <v>87</v>
      </c>
      <c r="AT534" s="216" t="s">
        <v>77</v>
      </c>
      <c r="AU534" s="216" t="s">
        <v>21</v>
      </c>
      <c r="AY534" s="215" t="s">
        <v>143</v>
      </c>
      <c r="BK534" s="217">
        <f>SUM(BK535:BK552)</f>
        <v>0</v>
      </c>
    </row>
    <row r="535" s="2" customFormat="1" ht="21.75" customHeight="1">
      <c r="A535" s="39"/>
      <c r="B535" s="40"/>
      <c r="C535" s="220" t="s">
        <v>860</v>
      </c>
      <c r="D535" s="220" t="s">
        <v>146</v>
      </c>
      <c r="E535" s="221" t="s">
        <v>861</v>
      </c>
      <c r="F535" s="222" t="s">
        <v>862</v>
      </c>
      <c r="G535" s="223" t="s">
        <v>149</v>
      </c>
      <c r="H535" s="224">
        <v>711.803</v>
      </c>
      <c r="I535" s="225"/>
      <c r="J535" s="226">
        <f>ROUND(I535*H535,1)</f>
        <v>0</v>
      </c>
      <c r="K535" s="227"/>
      <c r="L535" s="45"/>
      <c r="M535" s="228" t="s">
        <v>1</v>
      </c>
      <c r="N535" s="229" t="s">
        <v>43</v>
      </c>
      <c r="O535" s="92"/>
      <c r="P535" s="230">
        <f>O535*H535</f>
        <v>0</v>
      </c>
      <c r="Q535" s="230">
        <v>0.00025999999999999998</v>
      </c>
      <c r="R535" s="230">
        <f>Q535*H535</f>
        <v>0.18506877999999999</v>
      </c>
      <c r="S535" s="230">
        <v>0</v>
      </c>
      <c r="T535" s="231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2" t="s">
        <v>219</v>
      </c>
      <c r="AT535" s="232" t="s">
        <v>146</v>
      </c>
      <c r="AU535" s="232" t="s">
        <v>87</v>
      </c>
      <c r="AY535" s="18" t="s">
        <v>143</v>
      </c>
      <c r="BE535" s="233">
        <f>IF(N535="základní",J535,0)</f>
        <v>0</v>
      </c>
      <c r="BF535" s="233">
        <f>IF(N535="snížená",J535,0)</f>
        <v>0</v>
      </c>
      <c r="BG535" s="233">
        <f>IF(N535="zákl. přenesená",J535,0)</f>
        <v>0</v>
      </c>
      <c r="BH535" s="233">
        <f>IF(N535="sníž. přenesená",J535,0)</f>
        <v>0</v>
      </c>
      <c r="BI535" s="233">
        <f>IF(N535="nulová",J535,0)</f>
        <v>0</v>
      </c>
      <c r="BJ535" s="18" t="s">
        <v>21</v>
      </c>
      <c r="BK535" s="233">
        <f>ROUND(I535*H535,1)</f>
        <v>0</v>
      </c>
      <c r="BL535" s="18" t="s">
        <v>219</v>
      </c>
      <c r="BM535" s="232" t="s">
        <v>863</v>
      </c>
    </row>
    <row r="536" s="13" customFormat="1">
      <c r="A536" s="13"/>
      <c r="B536" s="234"/>
      <c r="C536" s="235"/>
      <c r="D536" s="236" t="s">
        <v>152</v>
      </c>
      <c r="E536" s="237" t="s">
        <v>1</v>
      </c>
      <c r="F536" s="238" t="s">
        <v>539</v>
      </c>
      <c r="G536" s="235"/>
      <c r="H536" s="239">
        <v>56.32</v>
      </c>
      <c r="I536" s="240"/>
      <c r="J536" s="235"/>
      <c r="K536" s="235"/>
      <c r="L536" s="241"/>
      <c r="M536" s="242"/>
      <c r="N536" s="243"/>
      <c r="O536" s="243"/>
      <c r="P536" s="243"/>
      <c r="Q536" s="243"/>
      <c r="R536" s="243"/>
      <c r="S536" s="243"/>
      <c r="T536" s="24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5" t="s">
        <v>152</v>
      </c>
      <c r="AU536" s="245" t="s">
        <v>87</v>
      </c>
      <c r="AV536" s="13" t="s">
        <v>87</v>
      </c>
      <c r="AW536" s="13" t="s">
        <v>34</v>
      </c>
      <c r="AX536" s="13" t="s">
        <v>78</v>
      </c>
      <c r="AY536" s="245" t="s">
        <v>143</v>
      </c>
    </row>
    <row r="537" s="13" customFormat="1">
      <c r="A537" s="13"/>
      <c r="B537" s="234"/>
      <c r="C537" s="235"/>
      <c r="D537" s="236" t="s">
        <v>152</v>
      </c>
      <c r="E537" s="237" t="s">
        <v>1</v>
      </c>
      <c r="F537" s="238" t="s">
        <v>540</v>
      </c>
      <c r="G537" s="235"/>
      <c r="H537" s="239">
        <v>45</v>
      </c>
      <c r="I537" s="240"/>
      <c r="J537" s="235"/>
      <c r="K537" s="235"/>
      <c r="L537" s="241"/>
      <c r="M537" s="242"/>
      <c r="N537" s="243"/>
      <c r="O537" s="243"/>
      <c r="P537" s="243"/>
      <c r="Q537" s="243"/>
      <c r="R537" s="243"/>
      <c r="S537" s="243"/>
      <c r="T537" s="24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5" t="s">
        <v>152</v>
      </c>
      <c r="AU537" s="245" t="s">
        <v>87</v>
      </c>
      <c r="AV537" s="13" t="s">
        <v>87</v>
      </c>
      <c r="AW537" s="13" t="s">
        <v>34</v>
      </c>
      <c r="AX537" s="13" t="s">
        <v>78</v>
      </c>
      <c r="AY537" s="245" t="s">
        <v>143</v>
      </c>
    </row>
    <row r="538" s="13" customFormat="1">
      <c r="A538" s="13"/>
      <c r="B538" s="234"/>
      <c r="C538" s="235"/>
      <c r="D538" s="236" t="s">
        <v>152</v>
      </c>
      <c r="E538" s="237" t="s">
        <v>1</v>
      </c>
      <c r="F538" s="238" t="s">
        <v>541</v>
      </c>
      <c r="G538" s="235"/>
      <c r="H538" s="239">
        <v>82.308999999999998</v>
      </c>
      <c r="I538" s="240"/>
      <c r="J538" s="235"/>
      <c r="K538" s="235"/>
      <c r="L538" s="241"/>
      <c r="M538" s="242"/>
      <c r="N538" s="243"/>
      <c r="O538" s="243"/>
      <c r="P538" s="243"/>
      <c r="Q538" s="243"/>
      <c r="R538" s="243"/>
      <c r="S538" s="243"/>
      <c r="T538" s="24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5" t="s">
        <v>152</v>
      </c>
      <c r="AU538" s="245" t="s">
        <v>87</v>
      </c>
      <c r="AV538" s="13" t="s">
        <v>87</v>
      </c>
      <c r="AW538" s="13" t="s">
        <v>34</v>
      </c>
      <c r="AX538" s="13" t="s">
        <v>78</v>
      </c>
      <c r="AY538" s="245" t="s">
        <v>143</v>
      </c>
    </row>
    <row r="539" s="15" customFormat="1">
      <c r="A539" s="15"/>
      <c r="B539" s="269"/>
      <c r="C539" s="270"/>
      <c r="D539" s="236" t="s">
        <v>152</v>
      </c>
      <c r="E539" s="271" t="s">
        <v>1</v>
      </c>
      <c r="F539" s="272" t="s">
        <v>404</v>
      </c>
      <c r="G539" s="270"/>
      <c r="H539" s="273">
        <v>183.62899999999999</v>
      </c>
      <c r="I539" s="274"/>
      <c r="J539" s="270"/>
      <c r="K539" s="270"/>
      <c r="L539" s="275"/>
      <c r="M539" s="276"/>
      <c r="N539" s="277"/>
      <c r="O539" s="277"/>
      <c r="P539" s="277"/>
      <c r="Q539" s="277"/>
      <c r="R539" s="277"/>
      <c r="S539" s="277"/>
      <c r="T539" s="278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79" t="s">
        <v>152</v>
      </c>
      <c r="AU539" s="279" t="s">
        <v>87</v>
      </c>
      <c r="AV539" s="15" t="s">
        <v>162</v>
      </c>
      <c r="AW539" s="15" t="s">
        <v>34</v>
      </c>
      <c r="AX539" s="15" t="s">
        <v>78</v>
      </c>
      <c r="AY539" s="279" t="s">
        <v>143</v>
      </c>
    </row>
    <row r="540" s="13" customFormat="1">
      <c r="A540" s="13"/>
      <c r="B540" s="234"/>
      <c r="C540" s="235"/>
      <c r="D540" s="236" t="s">
        <v>152</v>
      </c>
      <c r="E540" s="237" t="s">
        <v>1</v>
      </c>
      <c r="F540" s="238" t="s">
        <v>522</v>
      </c>
      <c r="G540" s="235"/>
      <c r="H540" s="239">
        <v>32.991999999999997</v>
      </c>
      <c r="I540" s="240"/>
      <c r="J540" s="235"/>
      <c r="K540" s="235"/>
      <c r="L540" s="241"/>
      <c r="M540" s="242"/>
      <c r="N540" s="243"/>
      <c r="O540" s="243"/>
      <c r="P540" s="243"/>
      <c r="Q540" s="243"/>
      <c r="R540" s="243"/>
      <c r="S540" s="243"/>
      <c r="T540" s="24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5" t="s">
        <v>152</v>
      </c>
      <c r="AU540" s="245" t="s">
        <v>87</v>
      </c>
      <c r="AV540" s="13" t="s">
        <v>87</v>
      </c>
      <c r="AW540" s="13" t="s">
        <v>34</v>
      </c>
      <c r="AX540" s="13" t="s">
        <v>78</v>
      </c>
      <c r="AY540" s="245" t="s">
        <v>143</v>
      </c>
    </row>
    <row r="541" s="13" customFormat="1">
      <c r="A541" s="13"/>
      <c r="B541" s="234"/>
      <c r="C541" s="235"/>
      <c r="D541" s="236" t="s">
        <v>152</v>
      </c>
      <c r="E541" s="237" t="s">
        <v>1</v>
      </c>
      <c r="F541" s="238" t="s">
        <v>523</v>
      </c>
      <c r="G541" s="235"/>
      <c r="H541" s="239">
        <v>12.25</v>
      </c>
      <c r="I541" s="240"/>
      <c r="J541" s="235"/>
      <c r="K541" s="235"/>
      <c r="L541" s="241"/>
      <c r="M541" s="242"/>
      <c r="N541" s="243"/>
      <c r="O541" s="243"/>
      <c r="P541" s="243"/>
      <c r="Q541" s="243"/>
      <c r="R541" s="243"/>
      <c r="S541" s="243"/>
      <c r="T541" s="244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5" t="s">
        <v>152</v>
      </c>
      <c r="AU541" s="245" t="s">
        <v>87</v>
      </c>
      <c r="AV541" s="13" t="s">
        <v>87</v>
      </c>
      <c r="AW541" s="13" t="s">
        <v>34</v>
      </c>
      <c r="AX541" s="13" t="s">
        <v>78</v>
      </c>
      <c r="AY541" s="245" t="s">
        <v>143</v>
      </c>
    </row>
    <row r="542" s="13" customFormat="1">
      <c r="A542" s="13"/>
      <c r="B542" s="234"/>
      <c r="C542" s="235"/>
      <c r="D542" s="236" t="s">
        <v>152</v>
      </c>
      <c r="E542" s="237" t="s">
        <v>1</v>
      </c>
      <c r="F542" s="238" t="s">
        <v>864</v>
      </c>
      <c r="G542" s="235"/>
      <c r="H542" s="239">
        <v>31.448</v>
      </c>
      <c r="I542" s="240"/>
      <c r="J542" s="235"/>
      <c r="K542" s="235"/>
      <c r="L542" s="241"/>
      <c r="M542" s="242"/>
      <c r="N542" s="243"/>
      <c r="O542" s="243"/>
      <c r="P542" s="243"/>
      <c r="Q542" s="243"/>
      <c r="R542" s="243"/>
      <c r="S542" s="243"/>
      <c r="T542" s="24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5" t="s">
        <v>152</v>
      </c>
      <c r="AU542" s="245" t="s">
        <v>87</v>
      </c>
      <c r="AV542" s="13" t="s">
        <v>87</v>
      </c>
      <c r="AW542" s="13" t="s">
        <v>34</v>
      </c>
      <c r="AX542" s="13" t="s">
        <v>78</v>
      </c>
      <c r="AY542" s="245" t="s">
        <v>143</v>
      </c>
    </row>
    <row r="543" s="13" customFormat="1">
      <c r="A543" s="13"/>
      <c r="B543" s="234"/>
      <c r="C543" s="235"/>
      <c r="D543" s="236" t="s">
        <v>152</v>
      </c>
      <c r="E543" s="237" t="s">
        <v>1</v>
      </c>
      <c r="F543" s="238" t="s">
        <v>865</v>
      </c>
      <c r="G543" s="235"/>
      <c r="H543" s="239">
        <v>11.756</v>
      </c>
      <c r="I543" s="240"/>
      <c r="J543" s="235"/>
      <c r="K543" s="235"/>
      <c r="L543" s="241"/>
      <c r="M543" s="242"/>
      <c r="N543" s="243"/>
      <c r="O543" s="243"/>
      <c r="P543" s="243"/>
      <c r="Q543" s="243"/>
      <c r="R543" s="243"/>
      <c r="S543" s="243"/>
      <c r="T543" s="24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5" t="s">
        <v>152</v>
      </c>
      <c r="AU543" s="245" t="s">
        <v>87</v>
      </c>
      <c r="AV543" s="13" t="s">
        <v>87</v>
      </c>
      <c r="AW543" s="13" t="s">
        <v>34</v>
      </c>
      <c r="AX543" s="13" t="s">
        <v>78</v>
      </c>
      <c r="AY543" s="245" t="s">
        <v>143</v>
      </c>
    </row>
    <row r="544" s="13" customFormat="1">
      <c r="A544" s="13"/>
      <c r="B544" s="234"/>
      <c r="C544" s="235"/>
      <c r="D544" s="236" t="s">
        <v>152</v>
      </c>
      <c r="E544" s="237" t="s">
        <v>1</v>
      </c>
      <c r="F544" s="238" t="s">
        <v>866</v>
      </c>
      <c r="G544" s="235"/>
      <c r="H544" s="239">
        <v>38.024000000000001</v>
      </c>
      <c r="I544" s="240"/>
      <c r="J544" s="235"/>
      <c r="K544" s="235"/>
      <c r="L544" s="241"/>
      <c r="M544" s="242"/>
      <c r="N544" s="243"/>
      <c r="O544" s="243"/>
      <c r="P544" s="243"/>
      <c r="Q544" s="243"/>
      <c r="R544" s="243"/>
      <c r="S544" s="243"/>
      <c r="T544" s="24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5" t="s">
        <v>152</v>
      </c>
      <c r="AU544" s="245" t="s">
        <v>87</v>
      </c>
      <c r="AV544" s="13" t="s">
        <v>87</v>
      </c>
      <c r="AW544" s="13" t="s">
        <v>34</v>
      </c>
      <c r="AX544" s="13" t="s">
        <v>78</v>
      </c>
      <c r="AY544" s="245" t="s">
        <v>143</v>
      </c>
    </row>
    <row r="545" s="15" customFormat="1">
      <c r="A545" s="15"/>
      <c r="B545" s="269"/>
      <c r="C545" s="270"/>
      <c r="D545" s="236" t="s">
        <v>152</v>
      </c>
      <c r="E545" s="271" t="s">
        <v>1</v>
      </c>
      <c r="F545" s="272" t="s">
        <v>404</v>
      </c>
      <c r="G545" s="270"/>
      <c r="H545" s="273">
        <v>126.47</v>
      </c>
      <c r="I545" s="274"/>
      <c r="J545" s="270"/>
      <c r="K545" s="270"/>
      <c r="L545" s="275"/>
      <c r="M545" s="276"/>
      <c r="N545" s="277"/>
      <c r="O545" s="277"/>
      <c r="P545" s="277"/>
      <c r="Q545" s="277"/>
      <c r="R545" s="277"/>
      <c r="S545" s="277"/>
      <c r="T545" s="278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79" t="s">
        <v>152</v>
      </c>
      <c r="AU545" s="279" t="s">
        <v>87</v>
      </c>
      <c r="AV545" s="15" t="s">
        <v>162</v>
      </c>
      <c r="AW545" s="15" t="s">
        <v>34</v>
      </c>
      <c r="AX545" s="15" t="s">
        <v>78</v>
      </c>
      <c r="AY545" s="279" t="s">
        <v>143</v>
      </c>
    </row>
    <row r="546" s="13" customFormat="1">
      <c r="A546" s="13"/>
      <c r="B546" s="234"/>
      <c r="C546" s="235"/>
      <c r="D546" s="236" t="s">
        <v>152</v>
      </c>
      <c r="E546" s="237" t="s">
        <v>1</v>
      </c>
      <c r="F546" s="238" t="s">
        <v>867</v>
      </c>
      <c r="G546" s="235"/>
      <c r="H546" s="239">
        <v>142.744</v>
      </c>
      <c r="I546" s="240"/>
      <c r="J546" s="235"/>
      <c r="K546" s="235"/>
      <c r="L546" s="241"/>
      <c r="M546" s="242"/>
      <c r="N546" s="243"/>
      <c r="O546" s="243"/>
      <c r="P546" s="243"/>
      <c r="Q546" s="243"/>
      <c r="R546" s="243"/>
      <c r="S546" s="243"/>
      <c r="T546" s="244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5" t="s">
        <v>152</v>
      </c>
      <c r="AU546" s="245" t="s">
        <v>87</v>
      </c>
      <c r="AV546" s="13" t="s">
        <v>87</v>
      </c>
      <c r="AW546" s="13" t="s">
        <v>34</v>
      </c>
      <c r="AX546" s="13" t="s">
        <v>78</v>
      </c>
      <c r="AY546" s="245" t="s">
        <v>143</v>
      </c>
    </row>
    <row r="547" s="13" customFormat="1">
      <c r="A547" s="13"/>
      <c r="B547" s="234"/>
      <c r="C547" s="235"/>
      <c r="D547" s="236" t="s">
        <v>152</v>
      </c>
      <c r="E547" s="237" t="s">
        <v>1</v>
      </c>
      <c r="F547" s="238" t="s">
        <v>868</v>
      </c>
      <c r="G547" s="235"/>
      <c r="H547" s="239">
        <v>57.590000000000003</v>
      </c>
      <c r="I547" s="240"/>
      <c r="J547" s="235"/>
      <c r="K547" s="235"/>
      <c r="L547" s="241"/>
      <c r="M547" s="242"/>
      <c r="N547" s="243"/>
      <c r="O547" s="243"/>
      <c r="P547" s="243"/>
      <c r="Q547" s="243"/>
      <c r="R547" s="243"/>
      <c r="S547" s="243"/>
      <c r="T547" s="244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5" t="s">
        <v>152</v>
      </c>
      <c r="AU547" s="245" t="s">
        <v>87</v>
      </c>
      <c r="AV547" s="13" t="s">
        <v>87</v>
      </c>
      <c r="AW547" s="13" t="s">
        <v>34</v>
      </c>
      <c r="AX547" s="13" t="s">
        <v>78</v>
      </c>
      <c r="AY547" s="245" t="s">
        <v>143</v>
      </c>
    </row>
    <row r="548" s="13" customFormat="1">
      <c r="A548" s="13"/>
      <c r="B548" s="234"/>
      <c r="C548" s="235"/>
      <c r="D548" s="236" t="s">
        <v>152</v>
      </c>
      <c r="E548" s="237" t="s">
        <v>1</v>
      </c>
      <c r="F548" s="238" t="s">
        <v>869</v>
      </c>
      <c r="G548" s="235"/>
      <c r="H548" s="239">
        <v>101.37000000000001</v>
      </c>
      <c r="I548" s="240"/>
      <c r="J548" s="235"/>
      <c r="K548" s="235"/>
      <c r="L548" s="241"/>
      <c r="M548" s="242"/>
      <c r="N548" s="243"/>
      <c r="O548" s="243"/>
      <c r="P548" s="243"/>
      <c r="Q548" s="243"/>
      <c r="R548" s="243"/>
      <c r="S548" s="243"/>
      <c r="T548" s="24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5" t="s">
        <v>152</v>
      </c>
      <c r="AU548" s="245" t="s">
        <v>87</v>
      </c>
      <c r="AV548" s="13" t="s">
        <v>87</v>
      </c>
      <c r="AW548" s="13" t="s">
        <v>34</v>
      </c>
      <c r="AX548" s="13" t="s">
        <v>78</v>
      </c>
      <c r="AY548" s="245" t="s">
        <v>143</v>
      </c>
    </row>
    <row r="549" s="15" customFormat="1">
      <c r="A549" s="15"/>
      <c r="B549" s="269"/>
      <c r="C549" s="270"/>
      <c r="D549" s="236" t="s">
        <v>152</v>
      </c>
      <c r="E549" s="271" t="s">
        <v>1</v>
      </c>
      <c r="F549" s="272" t="s">
        <v>404</v>
      </c>
      <c r="G549" s="270"/>
      <c r="H549" s="273">
        <v>301.70400000000001</v>
      </c>
      <c r="I549" s="274"/>
      <c r="J549" s="270"/>
      <c r="K549" s="270"/>
      <c r="L549" s="275"/>
      <c r="M549" s="276"/>
      <c r="N549" s="277"/>
      <c r="O549" s="277"/>
      <c r="P549" s="277"/>
      <c r="Q549" s="277"/>
      <c r="R549" s="277"/>
      <c r="S549" s="277"/>
      <c r="T549" s="278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79" t="s">
        <v>152</v>
      </c>
      <c r="AU549" s="279" t="s">
        <v>87</v>
      </c>
      <c r="AV549" s="15" t="s">
        <v>162</v>
      </c>
      <c r="AW549" s="15" t="s">
        <v>34</v>
      </c>
      <c r="AX549" s="15" t="s">
        <v>78</v>
      </c>
      <c r="AY549" s="279" t="s">
        <v>143</v>
      </c>
    </row>
    <row r="550" s="13" customFormat="1">
      <c r="A550" s="13"/>
      <c r="B550" s="234"/>
      <c r="C550" s="235"/>
      <c r="D550" s="236" t="s">
        <v>152</v>
      </c>
      <c r="E550" s="237" t="s">
        <v>1</v>
      </c>
      <c r="F550" s="238" t="s">
        <v>870</v>
      </c>
      <c r="G550" s="235"/>
      <c r="H550" s="239">
        <v>100</v>
      </c>
      <c r="I550" s="240"/>
      <c r="J550" s="235"/>
      <c r="K550" s="235"/>
      <c r="L550" s="241"/>
      <c r="M550" s="242"/>
      <c r="N550" s="243"/>
      <c r="O550" s="243"/>
      <c r="P550" s="243"/>
      <c r="Q550" s="243"/>
      <c r="R550" s="243"/>
      <c r="S550" s="243"/>
      <c r="T550" s="24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5" t="s">
        <v>152</v>
      </c>
      <c r="AU550" s="245" t="s">
        <v>87</v>
      </c>
      <c r="AV550" s="13" t="s">
        <v>87</v>
      </c>
      <c r="AW550" s="13" t="s">
        <v>34</v>
      </c>
      <c r="AX550" s="13" t="s">
        <v>78</v>
      </c>
      <c r="AY550" s="245" t="s">
        <v>143</v>
      </c>
    </row>
    <row r="551" s="15" customFormat="1">
      <c r="A551" s="15"/>
      <c r="B551" s="269"/>
      <c r="C551" s="270"/>
      <c r="D551" s="236" t="s">
        <v>152</v>
      </c>
      <c r="E551" s="271" t="s">
        <v>1</v>
      </c>
      <c r="F551" s="272" t="s">
        <v>404</v>
      </c>
      <c r="G551" s="270"/>
      <c r="H551" s="273">
        <v>100</v>
      </c>
      <c r="I551" s="274"/>
      <c r="J551" s="270"/>
      <c r="K551" s="270"/>
      <c r="L551" s="275"/>
      <c r="M551" s="276"/>
      <c r="N551" s="277"/>
      <c r="O551" s="277"/>
      <c r="P551" s="277"/>
      <c r="Q551" s="277"/>
      <c r="R551" s="277"/>
      <c r="S551" s="277"/>
      <c r="T551" s="278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79" t="s">
        <v>152</v>
      </c>
      <c r="AU551" s="279" t="s">
        <v>87</v>
      </c>
      <c r="AV551" s="15" t="s">
        <v>162</v>
      </c>
      <c r="AW551" s="15" t="s">
        <v>34</v>
      </c>
      <c r="AX551" s="15" t="s">
        <v>78</v>
      </c>
      <c r="AY551" s="279" t="s">
        <v>143</v>
      </c>
    </row>
    <row r="552" s="14" customFormat="1">
      <c r="A552" s="14"/>
      <c r="B552" s="246"/>
      <c r="C552" s="247"/>
      <c r="D552" s="236" t="s">
        <v>152</v>
      </c>
      <c r="E552" s="248" t="s">
        <v>1</v>
      </c>
      <c r="F552" s="249" t="s">
        <v>155</v>
      </c>
      <c r="G552" s="247"/>
      <c r="H552" s="250">
        <v>711.803</v>
      </c>
      <c r="I552" s="251"/>
      <c r="J552" s="247"/>
      <c r="K552" s="247"/>
      <c r="L552" s="252"/>
      <c r="M552" s="290"/>
      <c r="N552" s="291"/>
      <c r="O552" s="291"/>
      <c r="P552" s="291"/>
      <c r="Q552" s="291"/>
      <c r="R552" s="291"/>
      <c r="S552" s="291"/>
      <c r="T552" s="292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6" t="s">
        <v>152</v>
      </c>
      <c r="AU552" s="256" t="s">
        <v>87</v>
      </c>
      <c r="AV552" s="14" t="s">
        <v>150</v>
      </c>
      <c r="AW552" s="14" t="s">
        <v>34</v>
      </c>
      <c r="AX552" s="14" t="s">
        <v>21</v>
      </c>
      <c r="AY552" s="256" t="s">
        <v>143</v>
      </c>
    </row>
    <row r="553" s="2" customFormat="1" ht="6.96" customHeight="1">
      <c r="A553" s="39"/>
      <c r="B553" s="67"/>
      <c r="C553" s="68"/>
      <c r="D553" s="68"/>
      <c r="E553" s="68"/>
      <c r="F553" s="68"/>
      <c r="G553" s="68"/>
      <c r="H553" s="68"/>
      <c r="I553" s="68"/>
      <c r="J553" s="68"/>
      <c r="K553" s="68"/>
      <c r="L553" s="45"/>
      <c r="M553" s="39"/>
      <c r="O553" s="39"/>
      <c r="P553" s="39"/>
      <c r="Q553" s="39"/>
      <c r="R553" s="39"/>
      <c r="S553" s="39"/>
      <c r="T553" s="39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</row>
  </sheetData>
  <sheetProtection sheet="1" autoFilter="0" formatColumns="0" formatRows="0" objects="1" scenarios="1" spinCount="100000" saltValue="K+bROKogs0q5wOJC5rWM0WlwFDOp9n1Z1oSIiHsEKNzpahV7xQmrQQyRCSG52xYQff8a5gY3//Xw6kUDOaAPgQ==" hashValue="DHONV20ICOXwqtuSjEKu7AK6gg6vekdXLFxPIHxSxYz2a9u45WmivzEELNQGTd4vFQMBpebDTynQBjsb4X1N/Q==" algorithmName="SHA-512" password="CC35"/>
  <autoFilter ref="C135:K552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100</v>
      </c>
      <c r="L4" s="21"/>
      <c r="M4" s="14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17</v>
      </c>
      <c r="L6" s="21"/>
    </row>
    <row r="7" s="1" customFormat="1" ht="16.5" customHeight="1">
      <c r="B7" s="21"/>
      <c r="E7" s="142" t="str">
        <f>'Rekapitulace stavby'!K6</f>
        <v>Rekonstrukce půdního prostoru - půdní vestavba, MŠ Kamenná 21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871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19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21. 2. 2022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29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ROUND(J123,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ROUND((SUM(BE123:BE186)),  0)</f>
        <v>0</v>
      </c>
      <c r="G33" s="39"/>
      <c r="H33" s="39"/>
      <c r="I33" s="156">
        <v>0.20999999999999999</v>
      </c>
      <c r="J33" s="155">
        <f>ROUND(((SUM(BE123:BE186))*I33),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ROUND((SUM(BF123:BF186)),  0)</f>
        <v>0</v>
      </c>
      <c r="G34" s="39"/>
      <c r="H34" s="39"/>
      <c r="I34" s="156">
        <v>0.14999999999999999</v>
      </c>
      <c r="J34" s="155">
        <f>ROUND(((SUM(BF123:BF186))*I34),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ROUND((SUM(BG123:BG186)),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ROUND((SUM(BH123:BH186)),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ROUND((SUM(BI123:BI186)),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půdního prostoru - půdní vestavba, MŠ Kamenná 21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Zdravotechnika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Kamenná 21, Brno</v>
      </c>
      <c r="G89" s="41"/>
      <c r="H89" s="41"/>
      <c r="I89" s="33" t="s">
        <v>24</v>
      </c>
      <c r="J89" s="80" t="str">
        <f>IF(J12="","",J12)</f>
        <v>21. 2. 2022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26</v>
      </c>
      <c r="D91" s="41"/>
      <c r="E91" s="41"/>
      <c r="F91" s="28" t="str">
        <f>E15</f>
        <v>Statutární město Brno</v>
      </c>
      <c r="G91" s="41"/>
      <c r="H91" s="41"/>
      <c r="I91" s="33" t="s">
        <v>32</v>
      </c>
      <c r="J91" s="37" t="str">
        <f>E21</f>
        <v>Ing. Otakar Mikulka, Horní 26, Brno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104</v>
      </c>
      <c r="D94" s="177"/>
      <c r="E94" s="177"/>
      <c r="F94" s="177"/>
      <c r="G94" s="177"/>
      <c r="H94" s="177"/>
      <c r="I94" s="177"/>
      <c r="J94" s="178" t="s">
        <v>105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106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107</v>
      </c>
    </row>
    <row r="97" s="9" customFormat="1" ht="24.96" customHeight="1">
      <c r="A97" s="9"/>
      <c r="B97" s="180"/>
      <c r="C97" s="181"/>
      <c r="D97" s="182" t="s">
        <v>872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873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874</v>
      </c>
      <c r="E99" s="189"/>
      <c r="F99" s="189"/>
      <c r="G99" s="189"/>
      <c r="H99" s="189"/>
      <c r="I99" s="189"/>
      <c r="J99" s="190">
        <f>J142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875</v>
      </c>
      <c r="E100" s="189"/>
      <c r="F100" s="189"/>
      <c r="G100" s="189"/>
      <c r="H100" s="189"/>
      <c r="I100" s="189"/>
      <c r="J100" s="190">
        <f>J159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876</v>
      </c>
      <c r="E101" s="189"/>
      <c r="F101" s="189"/>
      <c r="G101" s="189"/>
      <c r="H101" s="189"/>
      <c r="I101" s="189"/>
      <c r="J101" s="190">
        <f>J176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877</v>
      </c>
      <c r="E102" s="183"/>
      <c r="F102" s="183"/>
      <c r="G102" s="183"/>
      <c r="H102" s="183"/>
      <c r="I102" s="183"/>
      <c r="J102" s="184">
        <f>J179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878</v>
      </c>
      <c r="E103" s="189"/>
      <c r="F103" s="189"/>
      <c r="G103" s="189"/>
      <c r="H103" s="189"/>
      <c r="I103" s="189"/>
      <c r="J103" s="190">
        <f>J180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128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17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Rekonstrukce půdního prostoru - půdní vestavba, MŠ Kamenná 21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101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02 - Zdravotechnika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22</v>
      </c>
      <c r="D117" s="41"/>
      <c r="E117" s="41"/>
      <c r="F117" s="28" t="str">
        <f>F12</f>
        <v>Kamenná 21, Brno</v>
      </c>
      <c r="G117" s="41"/>
      <c r="H117" s="41"/>
      <c r="I117" s="33" t="s">
        <v>24</v>
      </c>
      <c r="J117" s="80" t="str">
        <f>IF(J12="","",J12)</f>
        <v>21. 2. 2022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26</v>
      </c>
      <c r="D119" s="41"/>
      <c r="E119" s="41"/>
      <c r="F119" s="28" t="str">
        <f>E15</f>
        <v>Statutární město Brno</v>
      </c>
      <c r="G119" s="41"/>
      <c r="H119" s="41"/>
      <c r="I119" s="33" t="s">
        <v>32</v>
      </c>
      <c r="J119" s="37" t="str">
        <f>E21</f>
        <v>Ing. Otakar Mikulka, Horní 26, Brno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IF(E18="","",E18)</f>
        <v>Vyplň údaj</v>
      </c>
      <c r="G120" s="41"/>
      <c r="H120" s="41"/>
      <c r="I120" s="33" t="s">
        <v>35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129</v>
      </c>
      <c r="D122" s="195" t="s">
        <v>63</v>
      </c>
      <c r="E122" s="195" t="s">
        <v>59</v>
      </c>
      <c r="F122" s="195" t="s">
        <v>60</v>
      </c>
      <c r="G122" s="195" t="s">
        <v>130</v>
      </c>
      <c r="H122" s="195" t="s">
        <v>131</v>
      </c>
      <c r="I122" s="195" t="s">
        <v>132</v>
      </c>
      <c r="J122" s="196" t="s">
        <v>105</v>
      </c>
      <c r="K122" s="197" t="s">
        <v>133</v>
      </c>
      <c r="L122" s="198"/>
      <c r="M122" s="101" t="s">
        <v>1</v>
      </c>
      <c r="N122" s="102" t="s">
        <v>42</v>
      </c>
      <c r="O122" s="102" t="s">
        <v>134</v>
      </c>
      <c r="P122" s="102" t="s">
        <v>135</v>
      </c>
      <c r="Q122" s="102" t="s">
        <v>136</v>
      </c>
      <c r="R122" s="102" t="s">
        <v>137</v>
      </c>
      <c r="S122" s="102" t="s">
        <v>138</v>
      </c>
      <c r="T122" s="103" t="s">
        <v>139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140</v>
      </c>
      <c r="D123" s="41"/>
      <c r="E123" s="41"/>
      <c r="F123" s="41"/>
      <c r="G123" s="41"/>
      <c r="H123" s="41"/>
      <c r="I123" s="41"/>
      <c r="J123" s="199">
        <f>BK123</f>
        <v>0</v>
      </c>
      <c r="K123" s="41"/>
      <c r="L123" s="45"/>
      <c r="M123" s="104"/>
      <c r="N123" s="200"/>
      <c r="O123" s="105"/>
      <c r="P123" s="201">
        <f>P124+P179</f>
        <v>0</v>
      </c>
      <c r="Q123" s="105"/>
      <c r="R123" s="201">
        <f>R124+R179</f>
        <v>0.17696999999999999</v>
      </c>
      <c r="S123" s="105"/>
      <c r="T123" s="202">
        <f>T124+T179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77</v>
      </c>
      <c r="AU123" s="18" t="s">
        <v>107</v>
      </c>
      <c r="BK123" s="203">
        <f>BK124+BK179</f>
        <v>0</v>
      </c>
    </row>
    <row r="124" s="12" customFormat="1" ht="25.92" customHeight="1">
      <c r="A124" s="12"/>
      <c r="B124" s="204"/>
      <c r="C124" s="205"/>
      <c r="D124" s="206" t="s">
        <v>77</v>
      </c>
      <c r="E124" s="207" t="s">
        <v>238</v>
      </c>
      <c r="F124" s="207" t="s">
        <v>879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P125+P142+P159+P176</f>
        <v>0</v>
      </c>
      <c r="Q124" s="212"/>
      <c r="R124" s="213">
        <f>R125+R142+R159+R176</f>
        <v>0.17696999999999999</v>
      </c>
      <c r="S124" s="212"/>
      <c r="T124" s="214">
        <f>T125+T142+T159+T176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87</v>
      </c>
      <c r="AT124" s="216" t="s">
        <v>77</v>
      </c>
      <c r="AU124" s="216" t="s">
        <v>78</v>
      </c>
      <c r="AY124" s="215" t="s">
        <v>143</v>
      </c>
      <c r="BK124" s="217">
        <f>BK125+BK142+BK159+BK176</f>
        <v>0</v>
      </c>
    </row>
    <row r="125" s="12" customFormat="1" ht="22.8" customHeight="1">
      <c r="A125" s="12"/>
      <c r="B125" s="204"/>
      <c r="C125" s="205"/>
      <c r="D125" s="206" t="s">
        <v>77</v>
      </c>
      <c r="E125" s="218" t="s">
        <v>880</v>
      </c>
      <c r="F125" s="218" t="s">
        <v>881</v>
      </c>
      <c r="G125" s="205"/>
      <c r="H125" s="205"/>
      <c r="I125" s="208"/>
      <c r="J125" s="219">
        <f>BK125</f>
        <v>0</v>
      </c>
      <c r="K125" s="205"/>
      <c r="L125" s="210"/>
      <c r="M125" s="211"/>
      <c r="N125" s="212"/>
      <c r="O125" s="212"/>
      <c r="P125" s="213">
        <f>SUM(P126:P141)</f>
        <v>0</v>
      </c>
      <c r="Q125" s="212"/>
      <c r="R125" s="213">
        <f>SUM(R126:R141)</f>
        <v>0.032680000000000008</v>
      </c>
      <c r="S125" s="212"/>
      <c r="T125" s="214">
        <f>SUM(T126:T141)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87</v>
      </c>
      <c r="AT125" s="216" t="s">
        <v>77</v>
      </c>
      <c r="AU125" s="216" t="s">
        <v>21</v>
      </c>
      <c r="AY125" s="215" t="s">
        <v>143</v>
      </c>
      <c r="BK125" s="217">
        <f>SUM(BK126:BK141)</f>
        <v>0</v>
      </c>
    </row>
    <row r="126" s="2" customFormat="1" ht="16.5" customHeight="1">
      <c r="A126" s="39"/>
      <c r="B126" s="40"/>
      <c r="C126" s="220" t="s">
        <v>21</v>
      </c>
      <c r="D126" s="220" t="s">
        <v>146</v>
      </c>
      <c r="E126" s="221" t="s">
        <v>882</v>
      </c>
      <c r="F126" s="222" t="s">
        <v>883</v>
      </c>
      <c r="G126" s="223" t="s">
        <v>370</v>
      </c>
      <c r="H126" s="224">
        <v>4</v>
      </c>
      <c r="I126" s="225"/>
      <c r="J126" s="226">
        <f>ROUND(I126*H126,1)</f>
        <v>0</v>
      </c>
      <c r="K126" s="227"/>
      <c r="L126" s="45"/>
      <c r="M126" s="228" t="s">
        <v>1</v>
      </c>
      <c r="N126" s="229" t="s">
        <v>43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219</v>
      </c>
      <c r="AT126" s="232" t="s">
        <v>146</v>
      </c>
      <c r="AU126" s="232" t="s">
        <v>87</v>
      </c>
      <c r="AY126" s="18" t="s">
        <v>143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21</v>
      </c>
      <c r="BK126" s="233">
        <f>ROUND(I126*H126,1)</f>
        <v>0</v>
      </c>
      <c r="BL126" s="18" t="s">
        <v>219</v>
      </c>
      <c r="BM126" s="232" t="s">
        <v>884</v>
      </c>
    </row>
    <row r="127" s="2" customFormat="1" ht="16.5" customHeight="1">
      <c r="A127" s="39"/>
      <c r="B127" s="40"/>
      <c r="C127" s="257" t="s">
        <v>87</v>
      </c>
      <c r="D127" s="257" t="s">
        <v>247</v>
      </c>
      <c r="E127" s="258" t="s">
        <v>885</v>
      </c>
      <c r="F127" s="259" t="s">
        <v>886</v>
      </c>
      <c r="G127" s="260" t="s">
        <v>370</v>
      </c>
      <c r="H127" s="261">
        <v>2</v>
      </c>
      <c r="I127" s="262"/>
      <c r="J127" s="263">
        <f>ROUND(I127*H127,1)</f>
        <v>0</v>
      </c>
      <c r="K127" s="264"/>
      <c r="L127" s="265"/>
      <c r="M127" s="266" t="s">
        <v>1</v>
      </c>
      <c r="N127" s="267" t="s">
        <v>43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250</v>
      </c>
      <c r="AT127" s="232" t="s">
        <v>247</v>
      </c>
      <c r="AU127" s="232" t="s">
        <v>87</v>
      </c>
      <c r="AY127" s="18" t="s">
        <v>143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21</v>
      </c>
      <c r="BK127" s="233">
        <f>ROUND(I127*H127,1)</f>
        <v>0</v>
      </c>
      <c r="BL127" s="18" t="s">
        <v>219</v>
      </c>
      <c r="BM127" s="232" t="s">
        <v>887</v>
      </c>
    </row>
    <row r="128" s="2" customFormat="1" ht="16.5" customHeight="1">
      <c r="A128" s="39"/>
      <c r="B128" s="40"/>
      <c r="C128" s="257" t="s">
        <v>162</v>
      </c>
      <c r="D128" s="257" t="s">
        <v>247</v>
      </c>
      <c r="E128" s="258" t="s">
        <v>888</v>
      </c>
      <c r="F128" s="259" t="s">
        <v>889</v>
      </c>
      <c r="G128" s="260" t="s">
        <v>370</v>
      </c>
      <c r="H128" s="261">
        <v>2</v>
      </c>
      <c r="I128" s="262"/>
      <c r="J128" s="263">
        <f>ROUND(I128*H128,1)</f>
        <v>0</v>
      </c>
      <c r="K128" s="264"/>
      <c r="L128" s="265"/>
      <c r="M128" s="266" t="s">
        <v>1</v>
      </c>
      <c r="N128" s="267" t="s">
        <v>43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250</v>
      </c>
      <c r="AT128" s="232" t="s">
        <v>247</v>
      </c>
      <c r="AU128" s="232" t="s">
        <v>87</v>
      </c>
      <c r="AY128" s="18" t="s">
        <v>143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21</v>
      </c>
      <c r="BK128" s="233">
        <f>ROUND(I128*H128,1)</f>
        <v>0</v>
      </c>
      <c r="BL128" s="18" t="s">
        <v>219</v>
      </c>
      <c r="BM128" s="232" t="s">
        <v>890</v>
      </c>
    </row>
    <row r="129" s="2" customFormat="1" ht="21.75" customHeight="1">
      <c r="A129" s="39"/>
      <c r="B129" s="40"/>
      <c r="C129" s="220" t="s">
        <v>150</v>
      </c>
      <c r="D129" s="220" t="s">
        <v>146</v>
      </c>
      <c r="E129" s="221" t="s">
        <v>891</v>
      </c>
      <c r="F129" s="222" t="s">
        <v>892</v>
      </c>
      <c r="G129" s="223" t="s">
        <v>184</v>
      </c>
      <c r="H129" s="224">
        <v>12</v>
      </c>
      <c r="I129" s="225"/>
      <c r="J129" s="226">
        <f>ROUND(I129*H129,1)</f>
        <v>0</v>
      </c>
      <c r="K129" s="227"/>
      <c r="L129" s="45"/>
      <c r="M129" s="228" t="s">
        <v>1</v>
      </c>
      <c r="N129" s="229" t="s">
        <v>43</v>
      </c>
      <c r="O129" s="92"/>
      <c r="P129" s="230">
        <f>O129*H129</f>
        <v>0</v>
      </c>
      <c r="Q129" s="230">
        <v>0.0020100000000000001</v>
      </c>
      <c r="R129" s="230">
        <f>Q129*H129</f>
        <v>0.024120000000000003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219</v>
      </c>
      <c r="AT129" s="232" t="s">
        <v>146</v>
      </c>
      <c r="AU129" s="232" t="s">
        <v>87</v>
      </c>
      <c r="AY129" s="18" t="s">
        <v>143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21</v>
      </c>
      <c r="BK129" s="233">
        <f>ROUND(I129*H129,1)</f>
        <v>0</v>
      </c>
      <c r="BL129" s="18" t="s">
        <v>219</v>
      </c>
      <c r="BM129" s="232" t="s">
        <v>893</v>
      </c>
    </row>
    <row r="130" s="2" customFormat="1" ht="16.5" customHeight="1">
      <c r="A130" s="39"/>
      <c r="B130" s="40"/>
      <c r="C130" s="220" t="s">
        <v>170</v>
      </c>
      <c r="D130" s="220" t="s">
        <v>146</v>
      </c>
      <c r="E130" s="221" t="s">
        <v>894</v>
      </c>
      <c r="F130" s="222" t="s">
        <v>895</v>
      </c>
      <c r="G130" s="223" t="s">
        <v>184</v>
      </c>
      <c r="H130" s="224">
        <v>2</v>
      </c>
      <c r="I130" s="225"/>
      <c r="J130" s="226">
        <f>ROUND(I130*H130,1)</f>
        <v>0</v>
      </c>
      <c r="K130" s="227"/>
      <c r="L130" s="45"/>
      <c r="M130" s="228" t="s">
        <v>1</v>
      </c>
      <c r="N130" s="229" t="s">
        <v>43</v>
      </c>
      <c r="O130" s="92"/>
      <c r="P130" s="230">
        <f>O130*H130</f>
        <v>0</v>
      </c>
      <c r="Q130" s="230">
        <v>0.00040999999999999999</v>
      </c>
      <c r="R130" s="230">
        <f>Q130*H130</f>
        <v>0.00081999999999999998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219</v>
      </c>
      <c r="AT130" s="232" t="s">
        <v>146</v>
      </c>
      <c r="AU130" s="232" t="s">
        <v>87</v>
      </c>
      <c r="AY130" s="18" t="s">
        <v>143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21</v>
      </c>
      <c r="BK130" s="233">
        <f>ROUND(I130*H130,1)</f>
        <v>0</v>
      </c>
      <c r="BL130" s="18" t="s">
        <v>219</v>
      </c>
      <c r="BM130" s="232" t="s">
        <v>896</v>
      </c>
    </row>
    <row r="131" s="2" customFormat="1" ht="16.5" customHeight="1">
      <c r="A131" s="39"/>
      <c r="B131" s="40"/>
      <c r="C131" s="220" t="s">
        <v>144</v>
      </c>
      <c r="D131" s="220" t="s">
        <v>146</v>
      </c>
      <c r="E131" s="221" t="s">
        <v>897</v>
      </c>
      <c r="F131" s="222" t="s">
        <v>898</v>
      </c>
      <c r="G131" s="223" t="s">
        <v>184</v>
      </c>
      <c r="H131" s="224">
        <v>14</v>
      </c>
      <c r="I131" s="225"/>
      <c r="J131" s="226">
        <f>ROUND(I131*H131,1)</f>
        <v>0</v>
      </c>
      <c r="K131" s="227"/>
      <c r="L131" s="45"/>
      <c r="M131" s="228" t="s">
        <v>1</v>
      </c>
      <c r="N131" s="229" t="s">
        <v>43</v>
      </c>
      <c r="O131" s="92"/>
      <c r="P131" s="230">
        <f>O131*H131</f>
        <v>0</v>
      </c>
      <c r="Q131" s="230">
        <v>0.00048000000000000001</v>
      </c>
      <c r="R131" s="230">
        <f>Q131*H131</f>
        <v>0.0067200000000000003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219</v>
      </c>
      <c r="AT131" s="232" t="s">
        <v>146</v>
      </c>
      <c r="AU131" s="232" t="s">
        <v>87</v>
      </c>
      <c r="AY131" s="18" t="s">
        <v>143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21</v>
      </c>
      <c r="BK131" s="233">
        <f>ROUND(I131*H131,1)</f>
        <v>0</v>
      </c>
      <c r="BL131" s="18" t="s">
        <v>219</v>
      </c>
      <c r="BM131" s="232" t="s">
        <v>899</v>
      </c>
    </row>
    <row r="132" s="2" customFormat="1" ht="16.5" customHeight="1">
      <c r="A132" s="39"/>
      <c r="B132" s="40"/>
      <c r="C132" s="220" t="s">
        <v>177</v>
      </c>
      <c r="D132" s="220" t="s">
        <v>146</v>
      </c>
      <c r="E132" s="221" t="s">
        <v>900</v>
      </c>
      <c r="F132" s="222" t="s">
        <v>901</v>
      </c>
      <c r="G132" s="223" t="s">
        <v>370</v>
      </c>
      <c r="H132" s="224">
        <v>1</v>
      </c>
      <c r="I132" s="225"/>
      <c r="J132" s="226">
        <f>ROUND(I132*H132,1)</f>
        <v>0</v>
      </c>
      <c r="K132" s="227"/>
      <c r="L132" s="45"/>
      <c r="M132" s="228" t="s">
        <v>1</v>
      </c>
      <c r="N132" s="229" t="s">
        <v>43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219</v>
      </c>
      <c r="AT132" s="232" t="s">
        <v>146</v>
      </c>
      <c r="AU132" s="232" t="s">
        <v>87</v>
      </c>
      <c r="AY132" s="18" t="s">
        <v>143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21</v>
      </c>
      <c r="BK132" s="233">
        <f>ROUND(I132*H132,1)</f>
        <v>0</v>
      </c>
      <c r="BL132" s="18" t="s">
        <v>219</v>
      </c>
      <c r="BM132" s="232" t="s">
        <v>902</v>
      </c>
    </row>
    <row r="133" s="2" customFormat="1" ht="16.5" customHeight="1">
      <c r="A133" s="39"/>
      <c r="B133" s="40"/>
      <c r="C133" s="257" t="s">
        <v>181</v>
      </c>
      <c r="D133" s="257" t="s">
        <v>247</v>
      </c>
      <c r="E133" s="258" t="s">
        <v>903</v>
      </c>
      <c r="F133" s="259" t="s">
        <v>904</v>
      </c>
      <c r="G133" s="260" t="s">
        <v>370</v>
      </c>
      <c r="H133" s="261">
        <v>1</v>
      </c>
      <c r="I133" s="262"/>
      <c r="J133" s="263">
        <f>ROUND(I133*H133,1)</f>
        <v>0</v>
      </c>
      <c r="K133" s="264"/>
      <c r="L133" s="265"/>
      <c r="M133" s="266" t="s">
        <v>1</v>
      </c>
      <c r="N133" s="267" t="s">
        <v>43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250</v>
      </c>
      <c r="AT133" s="232" t="s">
        <v>247</v>
      </c>
      <c r="AU133" s="232" t="s">
        <v>87</v>
      </c>
      <c r="AY133" s="18" t="s">
        <v>143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21</v>
      </c>
      <c r="BK133" s="233">
        <f>ROUND(I133*H133,1)</f>
        <v>0</v>
      </c>
      <c r="BL133" s="18" t="s">
        <v>219</v>
      </c>
      <c r="BM133" s="232" t="s">
        <v>905</v>
      </c>
    </row>
    <row r="134" s="2" customFormat="1" ht="16.5" customHeight="1">
      <c r="A134" s="39"/>
      <c r="B134" s="40"/>
      <c r="C134" s="220" t="s">
        <v>156</v>
      </c>
      <c r="D134" s="220" t="s">
        <v>146</v>
      </c>
      <c r="E134" s="221" t="s">
        <v>906</v>
      </c>
      <c r="F134" s="222" t="s">
        <v>907</v>
      </c>
      <c r="G134" s="223" t="s">
        <v>370</v>
      </c>
      <c r="H134" s="224">
        <v>2</v>
      </c>
      <c r="I134" s="225"/>
      <c r="J134" s="226">
        <f>ROUND(I134*H134,1)</f>
        <v>0</v>
      </c>
      <c r="K134" s="227"/>
      <c r="L134" s="45"/>
      <c r="M134" s="228" t="s">
        <v>1</v>
      </c>
      <c r="N134" s="229" t="s">
        <v>43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219</v>
      </c>
      <c r="AT134" s="232" t="s">
        <v>146</v>
      </c>
      <c r="AU134" s="232" t="s">
        <v>87</v>
      </c>
      <c r="AY134" s="18" t="s">
        <v>143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21</v>
      </c>
      <c r="BK134" s="233">
        <f>ROUND(I134*H134,1)</f>
        <v>0</v>
      </c>
      <c r="BL134" s="18" t="s">
        <v>219</v>
      </c>
      <c r="BM134" s="232" t="s">
        <v>908</v>
      </c>
    </row>
    <row r="135" s="2" customFormat="1" ht="16.5" customHeight="1">
      <c r="A135" s="39"/>
      <c r="B135" s="40"/>
      <c r="C135" s="220" t="s">
        <v>191</v>
      </c>
      <c r="D135" s="220" t="s">
        <v>146</v>
      </c>
      <c r="E135" s="221" t="s">
        <v>909</v>
      </c>
      <c r="F135" s="222" t="s">
        <v>910</v>
      </c>
      <c r="G135" s="223" t="s">
        <v>370</v>
      </c>
      <c r="H135" s="224">
        <v>2</v>
      </c>
      <c r="I135" s="225"/>
      <c r="J135" s="226">
        <f>ROUND(I135*H135,1)</f>
        <v>0</v>
      </c>
      <c r="K135" s="227"/>
      <c r="L135" s="45"/>
      <c r="M135" s="228" t="s">
        <v>1</v>
      </c>
      <c r="N135" s="229" t="s">
        <v>43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219</v>
      </c>
      <c r="AT135" s="232" t="s">
        <v>146</v>
      </c>
      <c r="AU135" s="232" t="s">
        <v>87</v>
      </c>
      <c r="AY135" s="18" t="s">
        <v>143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21</v>
      </c>
      <c r="BK135" s="233">
        <f>ROUND(I135*H135,1)</f>
        <v>0</v>
      </c>
      <c r="BL135" s="18" t="s">
        <v>219</v>
      </c>
      <c r="BM135" s="232" t="s">
        <v>911</v>
      </c>
    </row>
    <row r="136" s="2" customFormat="1" ht="21.75" customHeight="1">
      <c r="A136" s="39"/>
      <c r="B136" s="40"/>
      <c r="C136" s="220" t="s">
        <v>195</v>
      </c>
      <c r="D136" s="220" t="s">
        <v>146</v>
      </c>
      <c r="E136" s="221" t="s">
        <v>912</v>
      </c>
      <c r="F136" s="222" t="s">
        <v>913</v>
      </c>
      <c r="G136" s="223" t="s">
        <v>370</v>
      </c>
      <c r="H136" s="224">
        <v>3</v>
      </c>
      <c r="I136" s="225"/>
      <c r="J136" s="226">
        <f>ROUND(I136*H136,1)</f>
        <v>0</v>
      </c>
      <c r="K136" s="227"/>
      <c r="L136" s="45"/>
      <c r="M136" s="228" t="s">
        <v>1</v>
      </c>
      <c r="N136" s="229" t="s">
        <v>43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219</v>
      </c>
      <c r="AT136" s="232" t="s">
        <v>146</v>
      </c>
      <c r="AU136" s="232" t="s">
        <v>87</v>
      </c>
      <c r="AY136" s="18" t="s">
        <v>143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21</v>
      </c>
      <c r="BK136" s="233">
        <f>ROUND(I136*H136,1)</f>
        <v>0</v>
      </c>
      <c r="BL136" s="18" t="s">
        <v>219</v>
      </c>
      <c r="BM136" s="232" t="s">
        <v>914</v>
      </c>
    </row>
    <row r="137" s="2" customFormat="1" ht="24.15" customHeight="1">
      <c r="A137" s="39"/>
      <c r="B137" s="40"/>
      <c r="C137" s="220" t="s">
        <v>200</v>
      </c>
      <c r="D137" s="220" t="s">
        <v>146</v>
      </c>
      <c r="E137" s="221" t="s">
        <v>915</v>
      </c>
      <c r="F137" s="222" t="s">
        <v>916</v>
      </c>
      <c r="G137" s="223" t="s">
        <v>370</v>
      </c>
      <c r="H137" s="224">
        <v>2</v>
      </c>
      <c r="I137" s="225"/>
      <c r="J137" s="226">
        <f>ROUND(I137*H137,1)</f>
        <v>0</v>
      </c>
      <c r="K137" s="227"/>
      <c r="L137" s="45"/>
      <c r="M137" s="228" t="s">
        <v>1</v>
      </c>
      <c r="N137" s="229" t="s">
        <v>43</v>
      </c>
      <c r="O137" s="92"/>
      <c r="P137" s="230">
        <f>O137*H137</f>
        <v>0</v>
      </c>
      <c r="Q137" s="230">
        <v>0.00051000000000000004</v>
      </c>
      <c r="R137" s="230">
        <f>Q137*H137</f>
        <v>0.0010200000000000001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219</v>
      </c>
      <c r="AT137" s="232" t="s">
        <v>146</v>
      </c>
      <c r="AU137" s="232" t="s">
        <v>87</v>
      </c>
      <c r="AY137" s="18" t="s">
        <v>143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21</v>
      </c>
      <c r="BK137" s="233">
        <f>ROUND(I137*H137,1)</f>
        <v>0</v>
      </c>
      <c r="BL137" s="18" t="s">
        <v>219</v>
      </c>
      <c r="BM137" s="232" t="s">
        <v>917</v>
      </c>
    </row>
    <row r="138" s="2" customFormat="1" ht="16.5" customHeight="1">
      <c r="A138" s="39"/>
      <c r="B138" s="40"/>
      <c r="C138" s="220" t="s">
        <v>204</v>
      </c>
      <c r="D138" s="220" t="s">
        <v>146</v>
      </c>
      <c r="E138" s="221" t="s">
        <v>918</v>
      </c>
      <c r="F138" s="222" t="s">
        <v>919</v>
      </c>
      <c r="G138" s="223" t="s">
        <v>184</v>
      </c>
      <c r="H138" s="224">
        <v>28</v>
      </c>
      <c r="I138" s="225"/>
      <c r="J138" s="226">
        <f>ROUND(I138*H138,1)</f>
        <v>0</v>
      </c>
      <c r="K138" s="227"/>
      <c r="L138" s="45"/>
      <c r="M138" s="228" t="s">
        <v>1</v>
      </c>
      <c r="N138" s="229" t="s">
        <v>43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219</v>
      </c>
      <c r="AT138" s="232" t="s">
        <v>146</v>
      </c>
      <c r="AU138" s="232" t="s">
        <v>87</v>
      </c>
      <c r="AY138" s="18" t="s">
        <v>143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21</v>
      </c>
      <c r="BK138" s="233">
        <f>ROUND(I138*H138,1)</f>
        <v>0</v>
      </c>
      <c r="BL138" s="18" t="s">
        <v>219</v>
      </c>
      <c r="BM138" s="232" t="s">
        <v>920</v>
      </c>
    </row>
    <row r="139" s="2" customFormat="1" ht="24.15" customHeight="1">
      <c r="A139" s="39"/>
      <c r="B139" s="40"/>
      <c r="C139" s="220" t="s">
        <v>211</v>
      </c>
      <c r="D139" s="220" t="s">
        <v>146</v>
      </c>
      <c r="E139" s="221" t="s">
        <v>921</v>
      </c>
      <c r="F139" s="222" t="s">
        <v>922</v>
      </c>
      <c r="G139" s="223" t="s">
        <v>370</v>
      </c>
      <c r="H139" s="224">
        <v>6</v>
      </c>
      <c r="I139" s="225"/>
      <c r="J139" s="226">
        <f>ROUND(I139*H139,1)</f>
        <v>0</v>
      </c>
      <c r="K139" s="227"/>
      <c r="L139" s="45"/>
      <c r="M139" s="228" t="s">
        <v>1</v>
      </c>
      <c r="N139" s="229" t="s">
        <v>43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219</v>
      </c>
      <c r="AT139" s="232" t="s">
        <v>146</v>
      </c>
      <c r="AU139" s="232" t="s">
        <v>87</v>
      </c>
      <c r="AY139" s="18" t="s">
        <v>143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21</v>
      </c>
      <c r="BK139" s="233">
        <f>ROUND(I139*H139,1)</f>
        <v>0</v>
      </c>
      <c r="BL139" s="18" t="s">
        <v>219</v>
      </c>
      <c r="BM139" s="232" t="s">
        <v>923</v>
      </c>
    </row>
    <row r="140" s="2" customFormat="1" ht="21.75" customHeight="1">
      <c r="A140" s="39"/>
      <c r="B140" s="40"/>
      <c r="C140" s="257" t="s">
        <v>9</v>
      </c>
      <c r="D140" s="257" t="s">
        <v>247</v>
      </c>
      <c r="E140" s="258" t="s">
        <v>924</v>
      </c>
      <c r="F140" s="259" t="s">
        <v>925</v>
      </c>
      <c r="G140" s="260" t="s">
        <v>370</v>
      </c>
      <c r="H140" s="261">
        <v>1</v>
      </c>
      <c r="I140" s="262"/>
      <c r="J140" s="263">
        <f>ROUND(I140*H140,1)</f>
        <v>0</v>
      </c>
      <c r="K140" s="264"/>
      <c r="L140" s="265"/>
      <c r="M140" s="266" t="s">
        <v>1</v>
      </c>
      <c r="N140" s="267" t="s">
        <v>43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250</v>
      </c>
      <c r="AT140" s="232" t="s">
        <v>247</v>
      </c>
      <c r="AU140" s="232" t="s">
        <v>87</v>
      </c>
      <c r="AY140" s="18" t="s">
        <v>143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21</v>
      </c>
      <c r="BK140" s="233">
        <f>ROUND(I140*H140,1)</f>
        <v>0</v>
      </c>
      <c r="BL140" s="18" t="s">
        <v>219</v>
      </c>
      <c r="BM140" s="232" t="s">
        <v>926</v>
      </c>
    </row>
    <row r="141" s="2" customFormat="1" ht="24.15" customHeight="1">
      <c r="A141" s="39"/>
      <c r="B141" s="40"/>
      <c r="C141" s="220" t="s">
        <v>219</v>
      </c>
      <c r="D141" s="220" t="s">
        <v>146</v>
      </c>
      <c r="E141" s="221" t="s">
        <v>927</v>
      </c>
      <c r="F141" s="222" t="s">
        <v>928</v>
      </c>
      <c r="G141" s="223" t="s">
        <v>256</v>
      </c>
      <c r="H141" s="268"/>
      <c r="I141" s="225"/>
      <c r="J141" s="226">
        <f>ROUND(I141*H141,1)</f>
        <v>0</v>
      </c>
      <c r="K141" s="227"/>
      <c r="L141" s="45"/>
      <c r="M141" s="228" t="s">
        <v>1</v>
      </c>
      <c r="N141" s="229" t="s">
        <v>43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219</v>
      </c>
      <c r="AT141" s="232" t="s">
        <v>146</v>
      </c>
      <c r="AU141" s="232" t="s">
        <v>87</v>
      </c>
      <c r="AY141" s="18" t="s">
        <v>143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21</v>
      </c>
      <c r="BK141" s="233">
        <f>ROUND(I141*H141,1)</f>
        <v>0</v>
      </c>
      <c r="BL141" s="18" t="s">
        <v>219</v>
      </c>
      <c r="BM141" s="232" t="s">
        <v>929</v>
      </c>
    </row>
    <row r="142" s="12" customFormat="1" ht="22.8" customHeight="1">
      <c r="A142" s="12"/>
      <c r="B142" s="204"/>
      <c r="C142" s="205"/>
      <c r="D142" s="206" t="s">
        <v>77</v>
      </c>
      <c r="E142" s="218" t="s">
        <v>930</v>
      </c>
      <c r="F142" s="218" t="s">
        <v>931</v>
      </c>
      <c r="G142" s="205"/>
      <c r="H142" s="205"/>
      <c r="I142" s="208"/>
      <c r="J142" s="219">
        <f>BK142</f>
        <v>0</v>
      </c>
      <c r="K142" s="205"/>
      <c r="L142" s="210"/>
      <c r="M142" s="211"/>
      <c r="N142" s="212"/>
      <c r="O142" s="212"/>
      <c r="P142" s="213">
        <f>SUM(P143:P158)</f>
        <v>0</v>
      </c>
      <c r="Q142" s="212"/>
      <c r="R142" s="213">
        <f>SUM(R143:R158)</f>
        <v>0.054890000000000001</v>
      </c>
      <c r="S142" s="212"/>
      <c r="T142" s="214">
        <f>SUM(T143:T158)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5" t="s">
        <v>87</v>
      </c>
      <c r="AT142" s="216" t="s">
        <v>77</v>
      </c>
      <c r="AU142" s="216" t="s">
        <v>21</v>
      </c>
      <c r="AY142" s="215" t="s">
        <v>143</v>
      </c>
      <c r="BK142" s="217">
        <f>SUM(BK143:BK158)</f>
        <v>0</v>
      </c>
    </row>
    <row r="143" s="2" customFormat="1" ht="16.5" customHeight="1">
      <c r="A143" s="39"/>
      <c r="B143" s="40"/>
      <c r="C143" s="220" t="s">
        <v>224</v>
      </c>
      <c r="D143" s="220" t="s">
        <v>146</v>
      </c>
      <c r="E143" s="221" t="s">
        <v>932</v>
      </c>
      <c r="F143" s="222" t="s">
        <v>933</v>
      </c>
      <c r="G143" s="223" t="s">
        <v>370</v>
      </c>
      <c r="H143" s="224">
        <v>1</v>
      </c>
      <c r="I143" s="225"/>
      <c r="J143" s="226">
        <f>ROUND(I143*H143,1)</f>
        <v>0</v>
      </c>
      <c r="K143" s="227"/>
      <c r="L143" s="45"/>
      <c r="M143" s="228" t="s">
        <v>1</v>
      </c>
      <c r="N143" s="229" t="s">
        <v>43</v>
      </c>
      <c r="O143" s="92"/>
      <c r="P143" s="230">
        <f>O143*H143</f>
        <v>0</v>
      </c>
      <c r="Q143" s="230">
        <v>0.0018400000000000001</v>
      </c>
      <c r="R143" s="230">
        <f>Q143*H143</f>
        <v>0.0018400000000000001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219</v>
      </c>
      <c r="AT143" s="232" t="s">
        <v>146</v>
      </c>
      <c r="AU143" s="232" t="s">
        <v>87</v>
      </c>
      <c r="AY143" s="18" t="s">
        <v>143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21</v>
      </c>
      <c r="BK143" s="233">
        <f>ROUND(I143*H143,1)</f>
        <v>0</v>
      </c>
      <c r="BL143" s="18" t="s">
        <v>219</v>
      </c>
      <c r="BM143" s="232" t="s">
        <v>934</v>
      </c>
    </row>
    <row r="144" s="2" customFormat="1" ht="24.15" customHeight="1">
      <c r="A144" s="39"/>
      <c r="B144" s="40"/>
      <c r="C144" s="220" t="s">
        <v>228</v>
      </c>
      <c r="D144" s="220" t="s">
        <v>146</v>
      </c>
      <c r="E144" s="221" t="s">
        <v>935</v>
      </c>
      <c r="F144" s="222" t="s">
        <v>936</v>
      </c>
      <c r="G144" s="223" t="s">
        <v>184</v>
      </c>
      <c r="H144" s="224">
        <v>25</v>
      </c>
      <c r="I144" s="225"/>
      <c r="J144" s="226">
        <f>ROUND(I144*H144,1)</f>
        <v>0</v>
      </c>
      <c r="K144" s="227"/>
      <c r="L144" s="45"/>
      <c r="M144" s="228" t="s">
        <v>1</v>
      </c>
      <c r="N144" s="229" t="s">
        <v>43</v>
      </c>
      <c r="O144" s="92"/>
      <c r="P144" s="230">
        <f>O144*H144</f>
        <v>0</v>
      </c>
      <c r="Q144" s="230">
        <v>0.00084000000000000003</v>
      </c>
      <c r="R144" s="230">
        <f>Q144*H144</f>
        <v>0.021000000000000001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219</v>
      </c>
      <c r="AT144" s="232" t="s">
        <v>146</v>
      </c>
      <c r="AU144" s="232" t="s">
        <v>87</v>
      </c>
      <c r="AY144" s="18" t="s">
        <v>143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21</v>
      </c>
      <c r="BK144" s="233">
        <f>ROUND(I144*H144,1)</f>
        <v>0</v>
      </c>
      <c r="BL144" s="18" t="s">
        <v>219</v>
      </c>
      <c r="BM144" s="232" t="s">
        <v>937</v>
      </c>
    </row>
    <row r="145" s="2" customFormat="1" ht="24.15" customHeight="1">
      <c r="A145" s="39"/>
      <c r="B145" s="40"/>
      <c r="C145" s="220" t="s">
        <v>234</v>
      </c>
      <c r="D145" s="220" t="s">
        <v>146</v>
      </c>
      <c r="E145" s="221" t="s">
        <v>938</v>
      </c>
      <c r="F145" s="222" t="s">
        <v>939</v>
      </c>
      <c r="G145" s="223" t="s">
        <v>184</v>
      </c>
      <c r="H145" s="224">
        <v>12</v>
      </c>
      <c r="I145" s="225"/>
      <c r="J145" s="226">
        <f>ROUND(I145*H145,1)</f>
        <v>0</v>
      </c>
      <c r="K145" s="227"/>
      <c r="L145" s="45"/>
      <c r="M145" s="228" t="s">
        <v>1</v>
      </c>
      <c r="N145" s="229" t="s">
        <v>43</v>
      </c>
      <c r="O145" s="92"/>
      <c r="P145" s="230">
        <f>O145*H145</f>
        <v>0</v>
      </c>
      <c r="Q145" s="230">
        <v>0.00116</v>
      </c>
      <c r="R145" s="230">
        <f>Q145*H145</f>
        <v>0.01392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219</v>
      </c>
      <c r="AT145" s="232" t="s">
        <v>146</v>
      </c>
      <c r="AU145" s="232" t="s">
        <v>87</v>
      </c>
      <c r="AY145" s="18" t="s">
        <v>143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21</v>
      </c>
      <c r="BK145" s="233">
        <f>ROUND(I145*H145,1)</f>
        <v>0</v>
      </c>
      <c r="BL145" s="18" t="s">
        <v>219</v>
      </c>
      <c r="BM145" s="232" t="s">
        <v>940</v>
      </c>
    </row>
    <row r="146" s="2" customFormat="1" ht="33" customHeight="1">
      <c r="A146" s="39"/>
      <c r="B146" s="40"/>
      <c r="C146" s="220" t="s">
        <v>242</v>
      </c>
      <c r="D146" s="220" t="s">
        <v>146</v>
      </c>
      <c r="E146" s="221" t="s">
        <v>941</v>
      </c>
      <c r="F146" s="222" t="s">
        <v>942</v>
      </c>
      <c r="G146" s="223" t="s">
        <v>184</v>
      </c>
      <c r="H146" s="224">
        <v>25</v>
      </c>
      <c r="I146" s="225"/>
      <c r="J146" s="226">
        <f>ROUND(I146*H146,1)</f>
        <v>0</v>
      </c>
      <c r="K146" s="227"/>
      <c r="L146" s="45"/>
      <c r="M146" s="228" t="s">
        <v>1</v>
      </c>
      <c r="N146" s="229" t="s">
        <v>43</v>
      </c>
      <c r="O146" s="92"/>
      <c r="P146" s="230">
        <f>O146*H146</f>
        <v>0</v>
      </c>
      <c r="Q146" s="230">
        <v>6.9999999999999994E-05</v>
      </c>
      <c r="R146" s="230">
        <f>Q146*H146</f>
        <v>0.0017499999999999998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219</v>
      </c>
      <c r="AT146" s="232" t="s">
        <v>146</v>
      </c>
      <c r="AU146" s="232" t="s">
        <v>87</v>
      </c>
      <c r="AY146" s="18" t="s">
        <v>143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21</v>
      </c>
      <c r="BK146" s="233">
        <f>ROUND(I146*H146,1)</f>
        <v>0</v>
      </c>
      <c r="BL146" s="18" t="s">
        <v>219</v>
      </c>
      <c r="BM146" s="232" t="s">
        <v>943</v>
      </c>
    </row>
    <row r="147" s="2" customFormat="1" ht="33" customHeight="1">
      <c r="A147" s="39"/>
      <c r="B147" s="40"/>
      <c r="C147" s="220" t="s">
        <v>7</v>
      </c>
      <c r="D147" s="220" t="s">
        <v>146</v>
      </c>
      <c r="E147" s="221" t="s">
        <v>944</v>
      </c>
      <c r="F147" s="222" t="s">
        <v>945</v>
      </c>
      <c r="G147" s="223" t="s">
        <v>184</v>
      </c>
      <c r="H147" s="224">
        <v>12</v>
      </c>
      <c r="I147" s="225"/>
      <c r="J147" s="226">
        <f>ROUND(I147*H147,1)</f>
        <v>0</v>
      </c>
      <c r="K147" s="227"/>
      <c r="L147" s="45"/>
      <c r="M147" s="228" t="s">
        <v>1</v>
      </c>
      <c r="N147" s="229" t="s">
        <v>43</v>
      </c>
      <c r="O147" s="92"/>
      <c r="P147" s="230">
        <f>O147*H147</f>
        <v>0</v>
      </c>
      <c r="Q147" s="230">
        <v>9.0000000000000006E-05</v>
      </c>
      <c r="R147" s="230">
        <f>Q147*H147</f>
        <v>0.00108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219</v>
      </c>
      <c r="AT147" s="232" t="s">
        <v>146</v>
      </c>
      <c r="AU147" s="232" t="s">
        <v>87</v>
      </c>
      <c r="AY147" s="18" t="s">
        <v>143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21</v>
      </c>
      <c r="BK147" s="233">
        <f>ROUND(I147*H147,1)</f>
        <v>0</v>
      </c>
      <c r="BL147" s="18" t="s">
        <v>219</v>
      </c>
      <c r="BM147" s="232" t="s">
        <v>946</v>
      </c>
    </row>
    <row r="148" s="2" customFormat="1" ht="24.15" customHeight="1">
      <c r="A148" s="39"/>
      <c r="B148" s="40"/>
      <c r="C148" s="220" t="s">
        <v>253</v>
      </c>
      <c r="D148" s="220" t="s">
        <v>146</v>
      </c>
      <c r="E148" s="221" t="s">
        <v>947</v>
      </c>
      <c r="F148" s="222" t="s">
        <v>948</v>
      </c>
      <c r="G148" s="223" t="s">
        <v>370</v>
      </c>
      <c r="H148" s="224">
        <v>2</v>
      </c>
      <c r="I148" s="225"/>
      <c r="J148" s="226">
        <f>ROUND(I148*H148,1)</f>
        <v>0</v>
      </c>
      <c r="K148" s="227"/>
      <c r="L148" s="45"/>
      <c r="M148" s="228" t="s">
        <v>1</v>
      </c>
      <c r="N148" s="229" t="s">
        <v>43</v>
      </c>
      <c r="O148" s="92"/>
      <c r="P148" s="230">
        <f>O148*H148</f>
        <v>0</v>
      </c>
      <c r="Q148" s="230">
        <v>0.00022000000000000001</v>
      </c>
      <c r="R148" s="230">
        <f>Q148*H148</f>
        <v>0.00044000000000000002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219</v>
      </c>
      <c r="AT148" s="232" t="s">
        <v>146</v>
      </c>
      <c r="AU148" s="232" t="s">
        <v>87</v>
      </c>
      <c r="AY148" s="18" t="s">
        <v>143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21</v>
      </c>
      <c r="BK148" s="233">
        <f>ROUND(I148*H148,1)</f>
        <v>0</v>
      </c>
      <c r="BL148" s="18" t="s">
        <v>219</v>
      </c>
      <c r="BM148" s="232" t="s">
        <v>949</v>
      </c>
    </row>
    <row r="149" s="2" customFormat="1" ht="24.15" customHeight="1">
      <c r="A149" s="39"/>
      <c r="B149" s="40"/>
      <c r="C149" s="220" t="s">
        <v>260</v>
      </c>
      <c r="D149" s="220" t="s">
        <v>146</v>
      </c>
      <c r="E149" s="221" t="s">
        <v>950</v>
      </c>
      <c r="F149" s="222" t="s">
        <v>951</v>
      </c>
      <c r="G149" s="223" t="s">
        <v>370</v>
      </c>
      <c r="H149" s="224">
        <v>1</v>
      </c>
      <c r="I149" s="225"/>
      <c r="J149" s="226">
        <f>ROUND(I149*H149,1)</f>
        <v>0</v>
      </c>
      <c r="K149" s="227"/>
      <c r="L149" s="45"/>
      <c r="M149" s="228" t="s">
        <v>1</v>
      </c>
      <c r="N149" s="229" t="s">
        <v>43</v>
      </c>
      <c r="O149" s="92"/>
      <c r="P149" s="230">
        <f>O149*H149</f>
        <v>0</v>
      </c>
      <c r="Q149" s="230">
        <v>0.00017000000000000001</v>
      </c>
      <c r="R149" s="230">
        <f>Q149*H149</f>
        <v>0.00017000000000000001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219</v>
      </c>
      <c r="AT149" s="232" t="s">
        <v>146</v>
      </c>
      <c r="AU149" s="232" t="s">
        <v>87</v>
      </c>
      <c r="AY149" s="18" t="s">
        <v>143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21</v>
      </c>
      <c r="BK149" s="233">
        <f>ROUND(I149*H149,1)</f>
        <v>0</v>
      </c>
      <c r="BL149" s="18" t="s">
        <v>219</v>
      </c>
      <c r="BM149" s="232" t="s">
        <v>952</v>
      </c>
    </row>
    <row r="150" s="2" customFormat="1" ht="24.15" customHeight="1">
      <c r="A150" s="39"/>
      <c r="B150" s="40"/>
      <c r="C150" s="220" t="s">
        <v>267</v>
      </c>
      <c r="D150" s="220" t="s">
        <v>146</v>
      </c>
      <c r="E150" s="221" t="s">
        <v>953</v>
      </c>
      <c r="F150" s="222" t="s">
        <v>954</v>
      </c>
      <c r="G150" s="223" t="s">
        <v>370</v>
      </c>
      <c r="H150" s="224">
        <v>1</v>
      </c>
      <c r="I150" s="225"/>
      <c r="J150" s="226">
        <f>ROUND(I150*H150,1)</f>
        <v>0</v>
      </c>
      <c r="K150" s="227"/>
      <c r="L150" s="45"/>
      <c r="M150" s="228" t="s">
        <v>1</v>
      </c>
      <c r="N150" s="229" t="s">
        <v>43</v>
      </c>
      <c r="O150" s="92"/>
      <c r="P150" s="230">
        <f>O150*H150</f>
        <v>0</v>
      </c>
      <c r="Q150" s="230">
        <v>0.00017000000000000001</v>
      </c>
      <c r="R150" s="230">
        <f>Q150*H150</f>
        <v>0.00017000000000000001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219</v>
      </c>
      <c r="AT150" s="232" t="s">
        <v>146</v>
      </c>
      <c r="AU150" s="232" t="s">
        <v>87</v>
      </c>
      <c r="AY150" s="18" t="s">
        <v>143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21</v>
      </c>
      <c r="BK150" s="233">
        <f>ROUND(I150*H150,1)</f>
        <v>0</v>
      </c>
      <c r="BL150" s="18" t="s">
        <v>219</v>
      </c>
      <c r="BM150" s="232" t="s">
        <v>955</v>
      </c>
    </row>
    <row r="151" s="2" customFormat="1" ht="24.15" customHeight="1">
      <c r="A151" s="39"/>
      <c r="B151" s="40"/>
      <c r="C151" s="220" t="s">
        <v>272</v>
      </c>
      <c r="D151" s="220" t="s">
        <v>146</v>
      </c>
      <c r="E151" s="221" t="s">
        <v>956</v>
      </c>
      <c r="F151" s="222" t="s">
        <v>957</v>
      </c>
      <c r="G151" s="223" t="s">
        <v>370</v>
      </c>
      <c r="H151" s="224">
        <v>2</v>
      </c>
      <c r="I151" s="225"/>
      <c r="J151" s="226">
        <f>ROUND(I151*H151,1)</f>
        <v>0</v>
      </c>
      <c r="K151" s="227"/>
      <c r="L151" s="45"/>
      <c r="M151" s="228" t="s">
        <v>1</v>
      </c>
      <c r="N151" s="229" t="s">
        <v>43</v>
      </c>
      <c r="O151" s="92"/>
      <c r="P151" s="230">
        <f>O151*H151</f>
        <v>0</v>
      </c>
      <c r="Q151" s="230">
        <v>0.00040000000000000002</v>
      </c>
      <c r="R151" s="230">
        <f>Q151*H151</f>
        <v>0.00080000000000000004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219</v>
      </c>
      <c r="AT151" s="232" t="s">
        <v>146</v>
      </c>
      <c r="AU151" s="232" t="s">
        <v>87</v>
      </c>
      <c r="AY151" s="18" t="s">
        <v>143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21</v>
      </c>
      <c r="BK151" s="233">
        <f>ROUND(I151*H151,1)</f>
        <v>0</v>
      </c>
      <c r="BL151" s="18" t="s">
        <v>219</v>
      </c>
      <c r="BM151" s="232" t="s">
        <v>958</v>
      </c>
    </row>
    <row r="152" s="2" customFormat="1" ht="24.15" customHeight="1">
      <c r="A152" s="39"/>
      <c r="B152" s="40"/>
      <c r="C152" s="220" t="s">
        <v>277</v>
      </c>
      <c r="D152" s="220" t="s">
        <v>146</v>
      </c>
      <c r="E152" s="221" t="s">
        <v>959</v>
      </c>
      <c r="F152" s="222" t="s">
        <v>960</v>
      </c>
      <c r="G152" s="223" t="s">
        <v>370</v>
      </c>
      <c r="H152" s="224">
        <v>2</v>
      </c>
      <c r="I152" s="225"/>
      <c r="J152" s="226">
        <f>ROUND(I152*H152,1)</f>
        <v>0</v>
      </c>
      <c r="K152" s="227"/>
      <c r="L152" s="45"/>
      <c r="M152" s="228" t="s">
        <v>1</v>
      </c>
      <c r="N152" s="229" t="s">
        <v>43</v>
      </c>
      <c r="O152" s="92"/>
      <c r="P152" s="230">
        <f>O152*H152</f>
        <v>0</v>
      </c>
      <c r="Q152" s="230">
        <v>0.00056999999999999998</v>
      </c>
      <c r="R152" s="230">
        <f>Q152*H152</f>
        <v>0.00114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219</v>
      </c>
      <c r="AT152" s="232" t="s">
        <v>146</v>
      </c>
      <c r="AU152" s="232" t="s">
        <v>87</v>
      </c>
      <c r="AY152" s="18" t="s">
        <v>143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21</v>
      </c>
      <c r="BK152" s="233">
        <f>ROUND(I152*H152,1)</f>
        <v>0</v>
      </c>
      <c r="BL152" s="18" t="s">
        <v>219</v>
      </c>
      <c r="BM152" s="232" t="s">
        <v>961</v>
      </c>
    </row>
    <row r="153" s="2" customFormat="1" ht="24.15" customHeight="1">
      <c r="A153" s="39"/>
      <c r="B153" s="40"/>
      <c r="C153" s="220" t="s">
        <v>282</v>
      </c>
      <c r="D153" s="220" t="s">
        <v>146</v>
      </c>
      <c r="E153" s="221" t="s">
        <v>962</v>
      </c>
      <c r="F153" s="222" t="s">
        <v>963</v>
      </c>
      <c r="G153" s="223" t="s">
        <v>184</v>
      </c>
      <c r="H153" s="224">
        <v>37</v>
      </c>
      <c r="I153" s="225"/>
      <c r="J153" s="226">
        <f>ROUND(I153*H153,1)</f>
        <v>0</v>
      </c>
      <c r="K153" s="227"/>
      <c r="L153" s="45"/>
      <c r="M153" s="228" t="s">
        <v>1</v>
      </c>
      <c r="N153" s="229" t="s">
        <v>43</v>
      </c>
      <c r="O153" s="92"/>
      <c r="P153" s="230">
        <f>O153*H153</f>
        <v>0</v>
      </c>
      <c r="Q153" s="230">
        <v>0.00019000000000000001</v>
      </c>
      <c r="R153" s="230">
        <f>Q153*H153</f>
        <v>0.0070300000000000007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219</v>
      </c>
      <c r="AT153" s="232" t="s">
        <v>146</v>
      </c>
      <c r="AU153" s="232" t="s">
        <v>87</v>
      </c>
      <c r="AY153" s="18" t="s">
        <v>143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21</v>
      </c>
      <c r="BK153" s="233">
        <f>ROUND(I153*H153,1)</f>
        <v>0</v>
      </c>
      <c r="BL153" s="18" t="s">
        <v>219</v>
      </c>
      <c r="BM153" s="232" t="s">
        <v>964</v>
      </c>
    </row>
    <row r="154" s="2" customFormat="1" ht="21.75" customHeight="1">
      <c r="A154" s="39"/>
      <c r="B154" s="40"/>
      <c r="C154" s="220" t="s">
        <v>287</v>
      </c>
      <c r="D154" s="220" t="s">
        <v>146</v>
      </c>
      <c r="E154" s="221" t="s">
        <v>965</v>
      </c>
      <c r="F154" s="222" t="s">
        <v>966</v>
      </c>
      <c r="G154" s="223" t="s">
        <v>184</v>
      </c>
      <c r="H154" s="224">
        <v>37</v>
      </c>
      <c r="I154" s="225"/>
      <c r="J154" s="226">
        <f>ROUND(I154*H154,1)</f>
        <v>0</v>
      </c>
      <c r="K154" s="227"/>
      <c r="L154" s="45"/>
      <c r="M154" s="228" t="s">
        <v>1</v>
      </c>
      <c r="N154" s="229" t="s">
        <v>43</v>
      </c>
      <c r="O154" s="92"/>
      <c r="P154" s="230">
        <f>O154*H154</f>
        <v>0</v>
      </c>
      <c r="Q154" s="230">
        <v>1.0000000000000001E-05</v>
      </c>
      <c r="R154" s="230">
        <f>Q154*H154</f>
        <v>0.00037000000000000005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219</v>
      </c>
      <c r="AT154" s="232" t="s">
        <v>146</v>
      </c>
      <c r="AU154" s="232" t="s">
        <v>87</v>
      </c>
      <c r="AY154" s="18" t="s">
        <v>143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21</v>
      </c>
      <c r="BK154" s="233">
        <f>ROUND(I154*H154,1)</f>
        <v>0</v>
      </c>
      <c r="BL154" s="18" t="s">
        <v>219</v>
      </c>
      <c r="BM154" s="232" t="s">
        <v>967</v>
      </c>
    </row>
    <row r="155" s="2" customFormat="1" ht="24.15" customHeight="1">
      <c r="A155" s="39"/>
      <c r="B155" s="40"/>
      <c r="C155" s="220" t="s">
        <v>292</v>
      </c>
      <c r="D155" s="220" t="s">
        <v>146</v>
      </c>
      <c r="E155" s="221" t="s">
        <v>968</v>
      </c>
      <c r="F155" s="222" t="s">
        <v>969</v>
      </c>
      <c r="G155" s="223" t="s">
        <v>970</v>
      </c>
      <c r="H155" s="224">
        <v>1</v>
      </c>
      <c r="I155" s="225"/>
      <c r="J155" s="226">
        <f>ROUND(I155*H155,1)</f>
        <v>0</v>
      </c>
      <c r="K155" s="227"/>
      <c r="L155" s="45"/>
      <c r="M155" s="228" t="s">
        <v>1</v>
      </c>
      <c r="N155" s="229" t="s">
        <v>43</v>
      </c>
      <c r="O155" s="92"/>
      <c r="P155" s="230">
        <f>O155*H155</f>
        <v>0</v>
      </c>
      <c r="Q155" s="230">
        <v>0.00382</v>
      </c>
      <c r="R155" s="230">
        <f>Q155*H155</f>
        <v>0.00382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219</v>
      </c>
      <c r="AT155" s="232" t="s">
        <v>146</v>
      </c>
      <c r="AU155" s="232" t="s">
        <v>87</v>
      </c>
      <c r="AY155" s="18" t="s">
        <v>143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21</v>
      </c>
      <c r="BK155" s="233">
        <f>ROUND(I155*H155,1)</f>
        <v>0</v>
      </c>
      <c r="BL155" s="18" t="s">
        <v>219</v>
      </c>
      <c r="BM155" s="232" t="s">
        <v>971</v>
      </c>
    </row>
    <row r="156" s="2" customFormat="1" ht="24.15" customHeight="1">
      <c r="A156" s="39"/>
      <c r="B156" s="40"/>
      <c r="C156" s="220" t="s">
        <v>297</v>
      </c>
      <c r="D156" s="220" t="s">
        <v>146</v>
      </c>
      <c r="E156" s="221" t="s">
        <v>972</v>
      </c>
      <c r="F156" s="222" t="s">
        <v>973</v>
      </c>
      <c r="G156" s="223" t="s">
        <v>370</v>
      </c>
      <c r="H156" s="224">
        <v>1</v>
      </c>
      <c r="I156" s="225"/>
      <c r="J156" s="226">
        <f>ROUND(I156*H156,1)</f>
        <v>0</v>
      </c>
      <c r="K156" s="227"/>
      <c r="L156" s="45"/>
      <c r="M156" s="228" t="s">
        <v>1</v>
      </c>
      <c r="N156" s="229" t="s">
        <v>43</v>
      </c>
      <c r="O156" s="92"/>
      <c r="P156" s="230">
        <f>O156*H156</f>
        <v>0</v>
      </c>
      <c r="Q156" s="230">
        <v>0.00068000000000000005</v>
      </c>
      <c r="R156" s="230">
        <f>Q156*H156</f>
        <v>0.00068000000000000005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219</v>
      </c>
      <c r="AT156" s="232" t="s">
        <v>146</v>
      </c>
      <c r="AU156" s="232" t="s">
        <v>87</v>
      </c>
      <c r="AY156" s="18" t="s">
        <v>143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21</v>
      </c>
      <c r="BK156" s="233">
        <f>ROUND(I156*H156,1)</f>
        <v>0</v>
      </c>
      <c r="BL156" s="18" t="s">
        <v>219</v>
      </c>
      <c r="BM156" s="232" t="s">
        <v>974</v>
      </c>
    </row>
    <row r="157" s="2" customFormat="1" ht="24.15" customHeight="1">
      <c r="A157" s="39"/>
      <c r="B157" s="40"/>
      <c r="C157" s="220" t="s">
        <v>302</v>
      </c>
      <c r="D157" s="220" t="s">
        <v>146</v>
      </c>
      <c r="E157" s="221" t="s">
        <v>975</v>
      </c>
      <c r="F157" s="222" t="s">
        <v>976</v>
      </c>
      <c r="G157" s="223" t="s">
        <v>370</v>
      </c>
      <c r="H157" s="224">
        <v>1</v>
      </c>
      <c r="I157" s="225"/>
      <c r="J157" s="226">
        <f>ROUND(I157*H157,1)</f>
        <v>0</v>
      </c>
      <c r="K157" s="227"/>
      <c r="L157" s="45"/>
      <c r="M157" s="228" t="s">
        <v>1</v>
      </c>
      <c r="N157" s="229" t="s">
        <v>43</v>
      </c>
      <c r="O157" s="92"/>
      <c r="P157" s="230">
        <f>O157*H157</f>
        <v>0</v>
      </c>
      <c r="Q157" s="230">
        <v>0.00068000000000000005</v>
      </c>
      <c r="R157" s="230">
        <f>Q157*H157</f>
        <v>0.00068000000000000005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219</v>
      </c>
      <c r="AT157" s="232" t="s">
        <v>146</v>
      </c>
      <c r="AU157" s="232" t="s">
        <v>87</v>
      </c>
      <c r="AY157" s="18" t="s">
        <v>143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21</v>
      </c>
      <c r="BK157" s="233">
        <f>ROUND(I157*H157,1)</f>
        <v>0</v>
      </c>
      <c r="BL157" s="18" t="s">
        <v>219</v>
      </c>
      <c r="BM157" s="232" t="s">
        <v>977</v>
      </c>
    </row>
    <row r="158" s="2" customFormat="1" ht="21.75" customHeight="1">
      <c r="A158" s="39"/>
      <c r="B158" s="40"/>
      <c r="C158" s="220" t="s">
        <v>250</v>
      </c>
      <c r="D158" s="220" t="s">
        <v>146</v>
      </c>
      <c r="E158" s="221" t="s">
        <v>978</v>
      </c>
      <c r="F158" s="222" t="s">
        <v>979</v>
      </c>
      <c r="G158" s="223" t="s">
        <v>256</v>
      </c>
      <c r="H158" s="268"/>
      <c r="I158" s="225"/>
      <c r="J158" s="226">
        <f>ROUND(I158*H158,1)</f>
        <v>0</v>
      </c>
      <c r="K158" s="227"/>
      <c r="L158" s="45"/>
      <c r="M158" s="228" t="s">
        <v>1</v>
      </c>
      <c r="N158" s="229" t="s">
        <v>43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219</v>
      </c>
      <c r="AT158" s="232" t="s">
        <v>146</v>
      </c>
      <c r="AU158" s="232" t="s">
        <v>87</v>
      </c>
      <c r="AY158" s="18" t="s">
        <v>143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21</v>
      </c>
      <c r="BK158" s="233">
        <f>ROUND(I158*H158,1)</f>
        <v>0</v>
      </c>
      <c r="BL158" s="18" t="s">
        <v>219</v>
      </c>
      <c r="BM158" s="232" t="s">
        <v>980</v>
      </c>
    </row>
    <row r="159" s="12" customFormat="1" ht="22.8" customHeight="1">
      <c r="A159" s="12"/>
      <c r="B159" s="204"/>
      <c r="C159" s="205"/>
      <c r="D159" s="206" t="s">
        <v>77</v>
      </c>
      <c r="E159" s="218" t="s">
        <v>981</v>
      </c>
      <c r="F159" s="218" t="s">
        <v>982</v>
      </c>
      <c r="G159" s="205"/>
      <c r="H159" s="205"/>
      <c r="I159" s="208"/>
      <c r="J159" s="219">
        <f>BK159</f>
        <v>0</v>
      </c>
      <c r="K159" s="205"/>
      <c r="L159" s="210"/>
      <c r="M159" s="211"/>
      <c r="N159" s="212"/>
      <c r="O159" s="212"/>
      <c r="P159" s="213">
        <f>SUM(P160:P175)</f>
        <v>0</v>
      </c>
      <c r="Q159" s="212"/>
      <c r="R159" s="213">
        <f>SUM(R160:R175)</f>
        <v>0.070999999999999994</v>
      </c>
      <c r="S159" s="212"/>
      <c r="T159" s="214">
        <f>SUM(T160:T175)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5" t="s">
        <v>87</v>
      </c>
      <c r="AT159" s="216" t="s">
        <v>77</v>
      </c>
      <c r="AU159" s="216" t="s">
        <v>21</v>
      </c>
      <c r="AY159" s="215" t="s">
        <v>143</v>
      </c>
      <c r="BK159" s="217">
        <f>SUM(BK160:BK175)</f>
        <v>0</v>
      </c>
    </row>
    <row r="160" s="2" customFormat="1" ht="21.75" customHeight="1">
      <c r="A160" s="39"/>
      <c r="B160" s="40"/>
      <c r="C160" s="220" t="s">
        <v>310</v>
      </c>
      <c r="D160" s="220" t="s">
        <v>146</v>
      </c>
      <c r="E160" s="221" t="s">
        <v>983</v>
      </c>
      <c r="F160" s="222" t="s">
        <v>984</v>
      </c>
      <c r="G160" s="223" t="s">
        <v>370</v>
      </c>
      <c r="H160" s="224">
        <v>2</v>
      </c>
      <c r="I160" s="225"/>
      <c r="J160" s="226">
        <f>ROUND(I160*H160,1)</f>
        <v>0</v>
      </c>
      <c r="K160" s="227"/>
      <c r="L160" s="45"/>
      <c r="M160" s="228" t="s">
        <v>1</v>
      </c>
      <c r="N160" s="229" t="s">
        <v>43</v>
      </c>
      <c r="O160" s="92"/>
      <c r="P160" s="230">
        <f>O160*H160</f>
        <v>0</v>
      </c>
      <c r="Q160" s="230">
        <v>0.00247</v>
      </c>
      <c r="R160" s="230">
        <f>Q160*H160</f>
        <v>0.0049399999999999999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219</v>
      </c>
      <c r="AT160" s="232" t="s">
        <v>146</v>
      </c>
      <c r="AU160" s="232" t="s">
        <v>87</v>
      </c>
      <c r="AY160" s="18" t="s">
        <v>143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21</v>
      </c>
      <c r="BK160" s="233">
        <f>ROUND(I160*H160,1)</f>
        <v>0</v>
      </c>
      <c r="BL160" s="18" t="s">
        <v>219</v>
      </c>
      <c r="BM160" s="232" t="s">
        <v>985</v>
      </c>
    </row>
    <row r="161" s="2" customFormat="1" ht="21.75" customHeight="1">
      <c r="A161" s="39"/>
      <c r="B161" s="40"/>
      <c r="C161" s="257" t="s">
        <v>316</v>
      </c>
      <c r="D161" s="257" t="s">
        <v>247</v>
      </c>
      <c r="E161" s="258" t="s">
        <v>986</v>
      </c>
      <c r="F161" s="259" t="s">
        <v>987</v>
      </c>
      <c r="G161" s="260" t="s">
        <v>370</v>
      </c>
      <c r="H161" s="261">
        <v>1</v>
      </c>
      <c r="I161" s="262"/>
      <c r="J161" s="263">
        <f>ROUND(I161*H161,1)</f>
        <v>0</v>
      </c>
      <c r="K161" s="264"/>
      <c r="L161" s="265"/>
      <c r="M161" s="266" t="s">
        <v>1</v>
      </c>
      <c r="N161" s="267" t="s">
        <v>43</v>
      </c>
      <c r="O161" s="92"/>
      <c r="P161" s="230">
        <f>O161*H161</f>
        <v>0</v>
      </c>
      <c r="Q161" s="230">
        <v>0.014500000000000001</v>
      </c>
      <c r="R161" s="230">
        <f>Q161*H161</f>
        <v>0.014500000000000001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250</v>
      </c>
      <c r="AT161" s="232" t="s">
        <v>247</v>
      </c>
      <c r="AU161" s="232" t="s">
        <v>87</v>
      </c>
      <c r="AY161" s="18" t="s">
        <v>143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21</v>
      </c>
      <c r="BK161" s="233">
        <f>ROUND(I161*H161,1)</f>
        <v>0</v>
      </c>
      <c r="BL161" s="18" t="s">
        <v>219</v>
      </c>
      <c r="BM161" s="232" t="s">
        <v>988</v>
      </c>
    </row>
    <row r="162" s="2" customFormat="1" ht="37.8" customHeight="1">
      <c r="A162" s="39"/>
      <c r="B162" s="40"/>
      <c r="C162" s="257" t="s">
        <v>321</v>
      </c>
      <c r="D162" s="257" t="s">
        <v>247</v>
      </c>
      <c r="E162" s="258" t="s">
        <v>989</v>
      </c>
      <c r="F162" s="259" t="s">
        <v>990</v>
      </c>
      <c r="G162" s="260" t="s">
        <v>370</v>
      </c>
      <c r="H162" s="261">
        <v>1</v>
      </c>
      <c r="I162" s="262"/>
      <c r="J162" s="263">
        <f>ROUND(I162*H162,1)</f>
        <v>0</v>
      </c>
      <c r="K162" s="264"/>
      <c r="L162" s="265"/>
      <c r="M162" s="266" t="s">
        <v>1</v>
      </c>
      <c r="N162" s="267" t="s">
        <v>43</v>
      </c>
      <c r="O162" s="92"/>
      <c r="P162" s="230">
        <f>O162*H162</f>
        <v>0</v>
      </c>
      <c r="Q162" s="230">
        <v>0.021899999999999999</v>
      </c>
      <c r="R162" s="230">
        <f>Q162*H162</f>
        <v>0.021899999999999999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250</v>
      </c>
      <c r="AT162" s="232" t="s">
        <v>247</v>
      </c>
      <c r="AU162" s="232" t="s">
        <v>87</v>
      </c>
      <c r="AY162" s="18" t="s">
        <v>143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21</v>
      </c>
      <c r="BK162" s="233">
        <f>ROUND(I162*H162,1)</f>
        <v>0</v>
      </c>
      <c r="BL162" s="18" t="s">
        <v>219</v>
      </c>
      <c r="BM162" s="232" t="s">
        <v>991</v>
      </c>
    </row>
    <row r="163" s="2" customFormat="1" ht="21.75" customHeight="1">
      <c r="A163" s="39"/>
      <c r="B163" s="40"/>
      <c r="C163" s="220" t="s">
        <v>327</v>
      </c>
      <c r="D163" s="220" t="s">
        <v>146</v>
      </c>
      <c r="E163" s="221" t="s">
        <v>992</v>
      </c>
      <c r="F163" s="222" t="s">
        <v>993</v>
      </c>
      <c r="G163" s="223" t="s">
        <v>370</v>
      </c>
      <c r="H163" s="224">
        <v>2</v>
      </c>
      <c r="I163" s="225"/>
      <c r="J163" s="226">
        <f>ROUND(I163*H163,1)</f>
        <v>0</v>
      </c>
      <c r="K163" s="227"/>
      <c r="L163" s="45"/>
      <c r="M163" s="228" t="s">
        <v>1</v>
      </c>
      <c r="N163" s="229" t="s">
        <v>43</v>
      </c>
      <c r="O163" s="92"/>
      <c r="P163" s="230">
        <f>O163*H163</f>
        <v>0</v>
      </c>
      <c r="Q163" s="230">
        <v>0.00173</v>
      </c>
      <c r="R163" s="230">
        <f>Q163*H163</f>
        <v>0.00346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219</v>
      </c>
      <c r="AT163" s="232" t="s">
        <v>146</v>
      </c>
      <c r="AU163" s="232" t="s">
        <v>87</v>
      </c>
      <c r="AY163" s="18" t="s">
        <v>143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21</v>
      </c>
      <c r="BK163" s="233">
        <f>ROUND(I163*H163,1)</f>
        <v>0</v>
      </c>
      <c r="BL163" s="18" t="s">
        <v>219</v>
      </c>
      <c r="BM163" s="232" t="s">
        <v>994</v>
      </c>
    </row>
    <row r="164" s="2" customFormat="1" ht="16.5" customHeight="1">
      <c r="A164" s="39"/>
      <c r="B164" s="40"/>
      <c r="C164" s="257" t="s">
        <v>331</v>
      </c>
      <c r="D164" s="257" t="s">
        <v>247</v>
      </c>
      <c r="E164" s="258" t="s">
        <v>995</v>
      </c>
      <c r="F164" s="259" t="s">
        <v>996</v>
      </c>
      <c r="G164" s="260" t="s">
        <v>370</v>
      </c>
      <c r="H164" s="261">
        <v>1</v>
      </c>
      <c r="I164" s="262"/>
      <c r="J164" s="263">
        <f>ROUND(I164*H164,1)</f>
        <v>0</v>
      </c>
      <c r="K164" s="264"/>
      <c r="L164" s="265"/>
      <c r="M164" s="266" t="s">
        <v>1</v>
      </c>
      <c r="N164" s="267" t="s">
        <v>43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250</v>
      </c>
      <c r="AT164" s="232" t="s">
        <v>247</v>
      </c>
      <c r="AU164" s="232" t="s">
        <v>87</v>
      </c>
      <c r="AY164" s="18" t="s">
        <v>143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21</v>
      </c>
      <c r="BK164" s="233">
        <f>ROUND(I164*H164,1)</f>
        <v>0</v>
      </c>
      <c r="BL164" s="18" t="s">
        <v>219</v>
      </c>
      <c r="BM164" s="232" t="s">
        <v>997</v>
      </c>
    </row>
    <row r="165" s="2" customFormat="1" ht="16.5" customHeight="1">
      <c r="A165" s="39"/>
      <c r="B165" s="40"/>
      <c r="C165" s="257" t="s">
        <v>337</v>
      </c>
      <c r="D165" s="257" t="s">
        <v>247</v>
      </c>
      <c r="E165" s="258" t="s">
        <v>998</v>
      </c>
      <c r="F165" s="259" t="s">
        <v>999</v>
      </c>
      <c r="G165" s="260" t="s">
        <v>370</v>
      </c>
      <c r="H165" s="261">
        <v>1</v>
      </c>
      <c r="I165" s="262"/>
      <c r="J165" s="263">
        <f>ROUND(I165*H165,1)</f>
        <v>0</v>
      </c>
      <c r="K165" s="264"/>
      <c r="L165" s="265"/>
      <c r="M165" s="266" t="s">
        <v>1</v>
      </c>
      <c r="N165" s="267" t="s">
        <v>43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250</v>
      </c>
      <c r="AT165" s="232" t="s">
        <v>247</v>
      </c>
      <c r="AU165" s="232" t="s">
        <v>87</v>
      </c>
      <c r="AY165" s="18" t="s">
        <v>143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21</v>
      </c>
      <c r="BK165" s="233">
        <f>ROUND(I165*H165,1)</f>
        <v>0</v>
      </c>
      <c r="BL165" s="18" t="s">
        <v>219</v>
      </c>
      <c r="BM165" s="232" t="s">
        <v>1000</v>
      </c>
    </row>
    <row r="166" s="2" customFormat="1" ht="33" customHeight="1">
      <c r="A166" s="39"/>
      <c r="B166" s="40"/>
      <c r="C166" s="220" t="s">
        <v>340</v>
      </c>
      <c r="D166" s="220" t="s">
        <v>146</v>
      </c>
      <c r="E166" s="221" t="s">
        <v>1001</v>
      </c>
      <c r="F166" s="222" t="s">
        <v>1002</v>
      </c>
      <c r="G166" s="223" t="s">
        <v>370</v>
      </c>
      <c r="H166" s="224">
        <v>1</v>
      </c>
      <c r="I166" s="225"/>
      <c r="J166" s="226">
        <f>ROUND(I166*H166,1)</f>
        <v>0</v>
      </c>
      <c r="K166" s="227"/>
      <c r="L166" s="45"/>
      <c r="M166" s="228" t="s">
        <v>1</v>
      </c>
      <c r="N166" s="229" t="s">
        <v>43</v>
      </c>
      <c r="O166" s="92"/>
      <c r="P166" s="230">
        <f>O166*H166</f>
        <v>0</v>
      </c>
      <c r="Q166" s="230">
        <v>0.0049300000000000004</v>
      </c>
      <c r="R166" s="230">
        <f>Q166*H166</f>
        <v>0.0049300000000000004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219</v>
      </c>
      <c r="AT166" s="232" t="s">
        <v>146</v>
      </c>
      <c r="AU166" s="232" t="s">
        <v>87</v>
      </c>
      <c r="AY166" s="18" t="s">
        <v>143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21</v>
      </c>
      <c r="BK166" s="233">
        <f>ROUND(I166*H166,1)</f>
        <v>0</v>
      </c>
      <c r="BL166" s="18" t="s">
        <v>219</v>
      </c>
      <c r="BM166" s="232" t="s">
        <v>1003</v>
      </c>
    </row>
    <row r="167" s="2" customFormat="1" ht="16.5" customHeight="1">
      <c r="A167" s="39"/>
      <c r="B167" s="40"/>
      <c r="C167" s="220" t="s">
        <v>347</v>
      </c>
      <c r="D167" s="220" t="s">
        <v>146</v>
      </c>
      <c r="E167" s="221" t="s">
        <v>1004</v>
      </c>
      <c r="F167" s="222" t="s">
        <v>1005</v>
      </c>
      <c r="G167" s="223" t="s">
        <v>370</v>
      </c>
      <c r="H167" s="224">
        <v>1</v>
      </c>
      <c r="I167" s="225"/>
      <c r="J167" s="226">
        <f>ROUND(I167*H167,1)</f>
        <v>0</v>
      </c>
      <c r="K167" s="227"/>
      <c r="L167" s="45"/>
      <c r="M167" s="228" t="s">
        <v>1</v>
      </c>
      <c r="N167" s="229" t="s">
        <v>43</v>
      </c>
      <c r="O167" s="92"/>
      <c r="P167" s="230">
        <f>O167*H167</f>
        <v>0</v>
      </c>
      <c r="Q167" s="230">
        <v>0.014749999999999999</v>
      </c>
      <c r="R167" s="230">
        <f>Q167*H167</f>
        <v>0.014749999999999999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219</v>
      </c>
      <c r="AT167" s="232" t="s">
        <v>146</v>
      </c>
      <c r="AU167" s="232" t="s">
        <v>87</v>
      </c>
      <c r="AY167" s="18" t="s">
        <v>143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21</v>
      </c>
      <c r="BK167" s="233">
        <f>ROUND(I167*H167,1)</f>
        <v>0</v>
      </c>
      <c r="BL167" s="18" t="s">
        <v>219</v>
      </c>
      <c r="BM167" s="232" t="s">
        <v>1006</v>
      </c>
    </row>
    <row r="168" s="2" customFormat="1" ht="21.75" customHeight="1">
      <c r="A168" s="39"/>
      <c r="B168" s="40"/>
      <c r="C168" s="220" t="s">
        <v>352</v>
      </c>
      <c r="D168" s="220" t="s">
        <v>146</v>
      </c>
      <c r="E168" s="221" t="s">
        <v>1007</v>
      </c>
      <c r="F168" s="222" t="s">
        <v>1008</v>
      </c>
      <c r="G168" s="223" t="s">
        <v>370</v>
      </c>
      <c r="H168" s="224">
        <v>6</v>
      </c>
      <c r="I168" s="225"/>
      <c r="J168" s="226">
        <f>ROUND(I168*H168,1)</f>
        <v>0</v>
      </c>
      <c r="K168" s="227"/>
      <c r="L168" s="45"/>
      <c r="M168" s="228" t="s">
        <v>1</v>
      </c>
      <c r="N168" s="229" t="s">
        <v>43</v>
      </c>
      <c r="O168" s="92"/>
      <c r="P168" s="230">
        <f>O168*H168</f>
        <v>0</v>
      </c>
      <c r="Q168" s="230">
        <v>9.0000000000000006E-05</v>
      </c>
      <c r="R168" s="230">
        <f>Q168*H168</f>
        <v>0.00054000000000000001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219</v>
      </c>
      <c r="AT168" s="232" t="s">
        <v>146</v>
      </c>
      <c r="AU168" s="232" t="s">
        <v>87</v>
      </c>
      <c r="AY168" s="18" t="s">
        <v>143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21</v>
      </c>
      <c r="BK168" s="233">
        <f>ROUND(I168*H168,1)</f>
        <v>0</v>
      </c>
      <c r="BL168" s="18" t="s">
        <v>219</v>
      </c>
      <c r="BM168" s="232" t="s">
        <v>1009</v>
      </c>
    </row>
    <row r="169" s="2" customFormat="1" ht="16.5" customHeight="1">
      <c r="A169" s="39"/>
      <c r="B169" s="40"/>
      <c r="C169" s="257" t="s">
        <v>358</v>
      </c>
      <c r="D169" s="257" t="s">
        <v>247</v>
      </c>
      <c r="E169" s="258" t="s">
        <v>1010</v>
      </c>
      <c r="F169" s="259" t="s">
        <v>1011</v>
      </c>
      <c r="G169" s="260" t="s">
        <v>370</v>
      </c>
      <c r="H169" s="261">
        <v>6</v>
      </c>
      <c r="I169" s="262"/>
      <c r="J169" s="263">
        <f>ROUND(I169*H169,1)</f>
        <v>0</v>
      </c>
      <c r="K169" s="264"/>
      <c r="L169" s="265"/>
      <c r="M169" s="266" t="s">
        <v>1</v>
      </c>
      <c r="N169" s="267" t="s">
        <v>43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250</v>
      </c>
      <c r="AT169" s="232" t="s">
        <v>247</v>
      </c>
      <c r="AU169" s="232" t="s">
        <v>87</v>
      </c>
      <c r="AY169" s="18" t="s">
        <v>143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21</v>
      </c>
      <c r="BK169" s="233">
        <f>ROUND(I169*H169,1)</f>
        <v>0</v>
      </c>
      <c r="BL169" s="18" t="s">
        <v>219</v>
      </c>
      <c r="BM169" s="232" t="s">
        <v>1012</v>
      </c>
    </row>
    <row r="170" s="2" customFormat="1" ht="24.15" customHeight="1">
      <c r="A170" s="39"/>
      <c r="B170" s="40"/>
      <c r="C170" s="220" t="s">
        <v>363</v>
      </c>
      <c r="D170" s="220" t="s">
        <v>146</v>
      </c>
      <c r="E170" s="221" t="s">
        <v>1013</v>
      </c>
      <c r="F170" s="222" t="s">
        <v>1014</v>
      </c>
      <c r="G170" s="223" t="s">
        <v>970</v>
      </c>
      <c r="H170" s="224">
        <v>1</v>
      </c>
      <c r="I170" s="225"/>
      <c r="J170" s="226">
        <f>ROUND(I170*H170,1)</f>
        <v>0</v>
      </c>
      <c r="K170" s="227"/>
      <c r="L170" s="45"/>
      <c r="M170" s="228" t="s">
        <v>1</v>
      </c>
      <c r="N170" s="229" t="s">
        <v>43</v>
      </c>
      <c r="O170" s="92"/>
      <c r="P170" s="230">
        <f>O170*H170</f>
        <v>0</v>
      </c>
      <c r="Q170" s="230">
        <v>0.0018</v>
      </c>
      <c r="R170" s="230">
        <f>Q170*H170</f>
        <v>0.0018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219</v>
      </c>
      <c r="AT170" s="232" t="s">
        <v>146</v>
      </c>
      <c r="AU170" s="232" t="s">
        <v>87</v>
      </c>
      <c r="AY170" s="18" t="s">
        <v>143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21</v>
      </c>
      <c r="BK170" s="233">
        <f>ROUND(I170*H170,1)</f>
        <v>0</v>
      </c>
      <c r="BL170" s="18" t="s">
        <v>219</v>
      </c>
      <c r="BM170" s="232" t="s">
        <v>1015</v>
      </c>
    </row>
    <row r="171" s="2" customFormat="1" ht="16.5" customHeight="1">
      <c r="A171" s="39"/>
      <c r="B171" s="40"/>
      <c r="C171" s="220" t="s">
        <v>367</v>
      </c>
      <c r="D171" s="220" t="s">
        <v>146</v>
      </c>
      <c r="E171" s="221" t="s">
        <v>1016</v>
      </c>
      <c r="F171" s="222" t="s">
        <v>1017</v>
      </c>
      <c r="G171" s="223" t="s">
        <v>370</v>
      </c>
      <c r="H171" s="224">
        <v>2</v>
      </c>
      <c r="I171" s="225"/>
      <c r="J171" s="226">
        <f>ROUND(I171*H171,1)</f>
        <v>0</v>
      </c>
      <c r="K171" s="227"/>
      <c r="L171" s="45"/>
      <c r="M171" s="228" t="s">
        <v>1</v>
      </c>
      <c r="N171" s="229" t="s">
        <v>43</v>
      </c>
      <c r="O171" s="92"/>
      <c r="P171" s="230">
        <f>O171*H171</f>
        <v>0</v>
      </c>
      <c r="Q171" s="230">
        <v>4.0000000000000003E-05</v>
      </c>
      <c r="R171" s="230">
        <f>Q171*H171</f>
        <v>8.0000000000000007E-05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219</v>
      </c>
      <c r="AT171" s="232" t="s">
        <v>146</v>
      </c>
      <c r="AU171" s="232" t="s">
        <v>87</v>
      </c>
      <c r="AY171" s="18" t="s">
        <v>143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21</v>
      </c>
      <c r="BK171" s="233">
        <f>ROUND(I171*H171,1)</f>
        <v>0</v>
      </c>
      <c r="BL171" s="18" t="s">
        <v>219</v>
      </c>
      <c r="BM171" s="232" t="s">
        <v>1018</v>
      </c>
    </row>
    <row r="172" s="2" customFormat="1" ht="16.5" customHeight="1">
      <c r="A172" s="39"/>
      <c r="B172" s="40"/>
      <c r="C172" s="257" t="s">
        <v>372</v>
      </c>
      <c r="D172" s="257" t="s">
        <v>247</v>
      </c>
      <c r="E172" s="258" t="s">
        <v>1019</v>
      </c>
      <c r="F172" s="259" t="s">
        <v>1020</v>
      </c>
      <c r="G172" s="260" t="s">
        <v>370</v>
      </c>
      <c r="H172" s="261">
        <v>1</v>
      </c>
      <c r="I172" s="262"/>
      <c r="J172" s="263">
        <f>ROUND(I172*H172,1)</f>
        <v>0</v>
      </c>
      <c r="K172" s="264"/>
      <c r="L172" s="265"/>
      <c r="M172" s="266" t="s">
        <v>1</v>
      </c>
      <c r="N172" s="267" t="s">
        <v>43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250</v>
      </c>
      <c r="AT172" s="232" t="s">
        <v>247</v>
      </c>
      <c r="AU172" s="232" t="s">
        <v>87</v>
      </c>
      <c r="AY172" s="18" t="s">
        <v>143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21</v>
      </c>
      <c r="BK172" s="233">
        <f>ROUND(I172*H172,1)</f>
        <v>0</v>
      </c>
      <c r="BL172" s="18" t="s">
        <v>219</v>
      </c>
      <c r="BM172" s="232" t="s">
        <v>1021</v>
      </c>
    </row>
    <row r="173" s="2" customFormat="1" ht="16.5" customHeight="1">
      <c r="A173" s="39"/>
      <c r="B173" s="40"/>
      <c r="C173" s="220" t="s">
        <v>376</v>
      </c>
      <c r="D173" s="220" t="s">
        <v>146</v>
      </c>
      <c r="E173" s="221" t="s">
        <v>1022</v>
      </c>
      <c r="F173" s="222" t="s">
        <v>1023</v>
      </c>
      <c r="G173" s="223" t="s">
        <v>970</v>
      </c>
      <c r="H173" s="224">
        <v>1</v>
      </c>
      <c r="I173" s="225"/>
      <c r="J173" s="226">
        <f>ROUND(I173*H173,1)</f>
        <v>0</v>
      </c>
      <c r="K173" s="227"/>
      <c r="L173" s="45"/>
      <c r="M173" s="228" t="s">
        <v>1</v>
      </c>
      <c r="N173" s="229" t="s">
        <v>43</v>
      </c>
      <c r="O173" s="92"/>
      <c r="P173" s="230">
        <f>O173*H173</f>
        <v>0</v>
      </c>
      <c r="Q173" s="230">
        <v>0.0019599999999999999</v>
      </c>
      <c r="R173" s="230">
        <f>Q173*H173</f>
        <v>0.0019599999999999999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219</v>
      </c>
      <c r="AT173" s="232" t="s">
        <v>146</v>
      </c>
      <c r="AU173" s="232" t="s">
        <v>87</v>
      </c>
      <c r="AY173" s="18" t="s">
        <v>143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21</v>
      </c>
      <c r="BK173" s="233">
        <f>ROUND(I173*H173,1)</f>
        <v>0</v>
      </c>
      <c r="BL173" s="18" t="s">
        <v>219</v>
      </c>
      <c r="BM173" s="232" t="s">
        <v>1024</v>
      </c>
    </row>
    <row r="174" s="2" customFormat="1" ht="16.5" customHeight="1">
      <c r="A174" s="39"/>
      <c r="B174" s="40"/>
      <c r="C174" s="220" t="s">
        <v>380</v>
      </c>
      <c r="D174" s="220" t="s">
        <v>146</v>
      </c>
      <c r="E174" s="221" t="s">
        <v>1025</v>
      </c>
      <c r="F174" s="222" t="s">
        <v>1026</v>
      </c>
      <c r="G174" s="223" t="s">
        <v>970</v>
      </c>
      <c r="H174" s="224">
        <v>1</v>
      </c>
      <c r="I174" s="225"/>
      <c r="J174" s="226">
        <f>ROUND(I174*H174,1)</f>
        <v>0</v>
      </c>
      <c r="K174" s="227"/>
      <c r="L174" s="45"/>
      <c r="M174" s="228" t="s">
        <v>1</v>
      </c>
      <c r="N174" s="229" t="s">
        <v>43</v>
      </c>
      <c r="O174" s="92"/>
      <c r="P174" s="230">
        <f>O174*H174</f>
        <v>0</v>
      </c>
      <c r="Q174" s="230">
        <v>0.00214</v>
      </c>
      <c r="R174" s="230">
        <f>Q174*H174</f>
        <v>0.00214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219</v>
      </c>
      <c r="AT174" s="232" t="s">
        <v>146</v>
      </c>
      <c r="AU174" s="232" t="s">
        <v>87</v>
      </c>
      <c r="AY174" s="18" t="s">
        <v>143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21</v>
      </c>
      <c r="BK174" s="233">
        <f>ROUND(I174*H174,1)</f>
        <v>0</v>
      </c>
      <c r="BL174" s="18" t="s">
        <v>219</v>
      </c>
      <c r="BM174" s="232" t="s">
        <v>1027</v>
      </c>
    </row>
    <row r="175" s="2" customFormat="1" ht="24.15" customHeight="1">
      <c r="A175" s="39"/>
      <c r="B175" s="40"/>
      <c r="C175" s="220" t="s">
        <v>384</v>
      </c>
      <c r="D175" s="220" t="s">
        <v>146</v>
      </c>
      <c r="E175" s="221" t="s">
        <v>1028</v>
      </c>
      <c r="F175" s="222" t="s">
        <v>1029</v>
      </c>
      <c r="G175" s="223" t="s">
        <v>256</v>
      </c>
      <c r="H175" s="268"/>
      <c r="I175" s="225"/>
      <c r="J175" s="226">
        <f>ROUND(I175*H175,1)</f>
        <v>0</v>
      </c>
      <c r="K175" s="227"/>
      <c r="L175" s="45"/>
      <c r="M175" s="228" t="s">
        <v>1</v>
      </c>
      <c r="N175" s="229" t="s">
        <v>43</v>
      </c>
      <c r="O175" s="92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219</v>
      </c>
      <c r="AT175" s="232" t="s">
        <v>146</v>
      </c>
      <c r="AU175" s="232" t="s">
        <v>87</v>
      </c>
      <c r="AY175" s="18" t="s">
        <v>143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21</v>
      </c>
      <c r="BK175" s="233">
        <f>ROUND(I175*H175,1)</f>
        <v>0</v>
      </c>
      <c r="BL175" s="18" t="s">
        <v>219</v>
      </c>
      <c r="BM175" s="232" t="s">
        <v>1030</v>
      </c>
    </row>
    <row r="176" s="12" customFormat="1" ht="22.8" customHeight="1">
      <c r="A176" s="12"/>
      <c r="B176" s="204"/>
      <c r="C176" s="205"/>
      <c r="D176" s="206" t="s">
        <v>77</v>
      </c>
      <c r="E176" s="218" t="s">
        <v>1031</v>
      </c>
      <c r="F176" s="218" t="s">
        <v>1032</v>
      </c>
      <c r="G176" s="205"/>
      <c r="H176" s="205"/>
      <c r="I176" s="208"/>
      <c r="J176" s="219">
        <f>BK176</f>
        <v>0</v>
      </c>
      <c r="K176" s="205"/>
      <c r="L176" s="210"/>
      <c r="M176" s="211"/>
      <c r="N176" s="212"/>
      <c r="O176" s="212"/>
      <c r="P176" s="213">
        <f>SUM(P177:P178)</f>
        <v>0</v>
      </c>
      <c r="Q176" s="212"/>
      <c r="R176" s="213">
        <f>SUM(R177:R178)</f>
        <v>0.0184</v>
      </c>
      <c r="S176" s="212"/>
      <c r="T176" s="214">
        <f>SUM(T177:T178)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5" t="s">
        <v>87</v>
      </c>
      <c r="AT176" s="216" t="s">
        <v>77</v>
      </c>
      <c r="AU176" s="216" t="s">
        <v>21</v>
      </c>
      <c r="AY176" s="215" t="s">
        <v>143</v>
      </c>
      <c r="BK176" s="217">
        <f>SUM(BK177:BK178)</f>
        <v>0</v>
      </c>
    </row>
    <row r="177" s="2" customFormat="1" ht="24.15" customHeight="1">
      <c r="A177" s="39"/>
      <c r="B177" s="40"/>
      <c r="C177" s="220" t="s">
        <v>389</v>
      </c>
      <c r="D177" s="220" t="s">
        <v>146</v>
      </c>
      <c r="E177" s="221" t="s">
        <v>1033</v>
      </c>
      <c r="F177" s="222" t="s">
        <v>1034</v>
      </c>
      <c r="G177" s="223" t="s">
        <v>970</v>
      </c>
      <c r="H177" s="224">
        <v>2</v>
      </c>
      <c r="I177" s="225"/>
      <c r="J177" s="226">
        <f>ROUND(I177*H177,1)</f>
        <v>0</v>
      </c>
      <c r="K177" s="227"/>
      <c r="L177" s="45"/>
      <c r="M177" s="228" t="s">
        <v>1</v>
      </c>
      <c r="N177" s="229" t="s">
        <v>43</v>
      </c>
      <c r="O177" s="92"/>
      <c r="P177" s="230">
        <f>O177*H177</f>
        <v>0</v>
      </c>
      <c r="Q177" s="230">
        <v>0.0091999999999999998</v>
      </c>
      <c r="R177" s="230">
        <f>Q177*H177</f>
        <v>0.0184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219</v>
      </c>
      <c r="AT177" s="232" t="s">
        <v>146</v>
      </c>
      <c r="AU177" s="232" t="s">
        <v>87</v>
      </c>
      <c r="AY177" s="18" t="s">
        <v>143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21</v>
      </c>
      <c r="BK177" s="233">
        <f>ROUND(I177*H177,1)</f>
        <v>0</v>
      </c>
      <c r="BL177" s="18" t="s">
        <v>219</v>
      </c>
      <c r="BM177" s="232" t="s">
        <v>1035</v>
      </c>
    </row>
    <row r="178" s="2" customFormat="1" ht="24.15" customHeight="1">
      <c r="A178" s="39"/>
      <c r="B178" s="40"/>
      <c r="C178" s="220" t="s">
        <v>395</v>
      </c>
      <c r="D178" s="220" t="s">
        <v>146</v>
      </c>
      <c r="E178" s="221" t="s">
        <v>1036</v>
      </c>
      <c r="F178" s="222" t="s">
        <v>1037</v>
      </c>
      <c r="G178" s="223" t="s">
        <v>256</v>
      </c>
      <c r="H178" s="268"/>
      <c r="I178" s="225"/>
      <c r="J178" s="226">
        <f>ROUND(I178*H178,1)</f>
        <v>0</v>
      </c>
      <c r="K178" s="227"/>
      <c r="L178" s="45"/>
      <c r="M178" s="228" t="s">
        <v>1</v>
      </c>
      <c r="N178" s="229" t="s">
        <v>43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219</v>
      </c>
      <c r="AT178" s="232" t="s">
        <v>146</v>
      </c>
      <c r="AU178" s="232" t="s">
        <v>87</v>
      </c>
      <c r="AY178" s="18" t="s">
        <v>143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21</v>
      </c>
      <c r="BK178" s="233">
        <f>ROUND(I178*H178,1)</f>
        <v>0</v>
      </c>
      <c r="BL178" s="18" t="s">
        <v>219</v>
      </c>
      <c r="BM178" s="232" t="s">
        <v>1038</v>
      </c>
    </row>
    <row r="179" s="12" customFormat="1" ht="25.92" customHeight="1">
      <c r="A179" s="12"/>
      <c r="B179" s="204"/>
      <c r="C179" s="205"/>
      <c r="D179" s="206" t="s">
        <v>77</v>
      </c>
      <c r="E179" s="207" t="s">
        <v>1039</v>
      </c>
      <c r="F179" s="207" t="s">
        <v>1040</v>
      </c>
      <c r="G179" s="205"/>
      <c r="H179" s="205"/>
      <c r="I179" s="208"/>
      <c r="J179" s="209">
        <f>BK179</f>
        <v>0</v>
      </c>
      <c r="K179" s="205"/>
      <c r="L179" s="210"/>
      <c r="M179" s="211"/>
      <c r="N179" s="212"/>
      <c r="O179" s="212"/>
      <c r="P179" s="213">
        <f>P180</f>
        <v>0</v>
      </c>
      <c r="Q179" s="212"/>
      <c r="R179" s="213">
        <f>R180</f>
        <v>0</v>
      </c>
      <c r="S179" s="212"/>
      <c r="T179" s="214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5" t="s">
        <v>21</v>
      </c>
      <c r="AT179" s="216" t="s">
        <v>77</v>
      </c>
      <c r="AU179" s="216" t="s">
        <v>78</v>
      </c>
      <c r="AY179" s="215" t="s">
        <v>143</v>
      </c>
      <c r="BK179" s="217">
        <f>BK180</f>
        <v>0</v>
      </c>
    </row>
    <row r="180" s="12" customFormat="1" ht="22.8" customHeight="1">
      <c r="A180" s="12"/>
      <c r="B180" s="204"/>
      <c r="C180" s="205"/>
      <c r="D180" s="206" t="s">
        <v>77</v>
      </c>
      <c r="E180" s="218" t="s">
        <v>1041</v>
      </c>
      <c r="F180" s="218" t="s">
        <v>1040</v>
      </c>
      <c r="G180" s="205"/>
      <c r="H180" s="205"/>
      <c r="I180" s="208"/>
      <c r="J180" s="219">
        <f>BK180</f>
        <v>0</v>
      </c>
      <c r="K180" s="205"/>
      <c r="L180" s="210"/>
      <c r="M180" s="211"/>
      <c r="N180" s="212"/>
      <c r="O180" s="212"/>
      <c r="P180" s="213">
        <f>SUM(P181:P186)</f>
        <v>0</v>
      </c>
      <c r="Q180" s="212"/>
      <c r="R180" s="213">
        <f>SUM(R181:R186)</f>
        <v>0</v>
      </c>
      <c r="S180" s="212"/>
      <c r="T180" s="214">
        <f>SUM(T181:T186)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5" t="s">
        <v>21</v>
      </c>
      <c r="AT180" s="216" t="s">
        <v>77</v>
      </c>
      <c r="AU180" s="216" t="s">
        <v>21</v>
      </c>
      <c r="AY180" s="215" t="s">
        <v>143</v>
      </c>
      <c r="BK180" s="217">
        <f>SUM(BK181:BK186)</f>
        <v>0</v>
      </c>
    </row>
    <row r="181" s="2" customFormat="1" ht="16.5" customHeight="1">
      <c r="A181" s="39"/>
      <c r="B181" s="40"/>
      <c r="C181" s="220" t="s">
        <v>420</v>
      </c>
      <c r="D181" s="220" t="s">
        <v>146</v>
      </c>
      <c r="E181" s="221" t="s">
        <v>1042</v>
      </c>
      <c r="F181" s="222" t="s">
        <v>1043</v>
      </c>
      <c r="G181" s="223" t="s">
        <v>387</v>
      </c>
      <c r="H181" s="224">
        <v>14</v>
      </c>
      <c r="I181" s="225"/>
      <c r="J181" s="226">
        <f>ROUND(I181*H181,1)</f>
        <v>0</v>
      </c>
      <c r="K181" s="227"/>
      <c r="L181" s="45"/>
      <c r="M181" s="228" t="s">
        <v>1</v>
      </c>
      <c r="N181" s="229" t="s">
        <v>43</v>
      </c>
      <c r="O181" s="92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1044</v>
      </c>
      <c r="AT181" s="232" t="s">
        <v>146</v>
      </c>
      <c r="AU181" s="232" t="s">
        <v>87</v>
      </c>
      <c r="AY181" s="18" t="s">
        <v>143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21</v>
      </c>
      <c r="BK181" s="233">
        <f>ROUND(I181*H181,1)</f>
        <v>0</v>
      </c>
      <c r="BL181" s="18" t="s">
        <v>1044</v>
      </c>
      <c r="BM181" s="232" t="s">
        <v>1045</v>
      </c>
    </row>
    <row r="182" s="2" customFormat="1" ht="16.5" customHeight="1">
      <c r="A182" s="39"/>
      <c r="B182" s="40"/>
      <c r="C182" s="220" t="s">
        <v>425</v>
      </c>
      <c r="D182" s="220" t="s">
        <v>146</v>
      </c>
      <c r="E182" s="221" t="s">
        <v>1046</v>
      </c>
      <c r="F182" s="222" t="s">
        <v>1047</v>
      </c>
      <c r="G182" s="223" t="s">
        <v>387</v>
      </c>
      <c r="H182" s="224">
        <v>8</v>
      </c>
      <c r="I182" s="225"/>
      <c r="J182" s="226">
        <f>ROUND(I182*H182,1)</f>
        <v>0</v>
      </c>
      <c r="K182" s="227"/>
      <c r="L182" s="45"/>
      <c r="M182" s="228" t="s">
        <v>1</v>
      </c>
      <c r="N182" s="229" t="s">
        <v>43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1044</v>
      </c>
      <c r="AT182" s="232" t="s">
        <v>146</v>
      </c>
      <c r="AU182" s="232" t="s">
        <v>87</v>
      </c>
      <c r="AY182" s="18" t="s">
        <v>143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21</v>
      </c>
      <c r="BK182" s="233">
        <f>ROUND(I182*H182,1)</f>
        <v>0</v>
      </c>
      <c r="BL182" s="18" t="s">
        <v>1044</v>
      </c>
      <c r="BM182" s="232" t="s">
        <v>1048</v>
      </c>
    </row>
    <row r="183" s="2" customFormat="1" ht="16.5" customHeight="1">
      <c r="A183" s="39"/>
      <c r="B183" s="40"/>
      <c r="C183" s="220" t="s">
        <v>430</v>
      </c>
      <c r="D183" s="220" t="s">
        <v>146</v>
      </c>
      <c r="E183" s="221" t="s">
        <v>1049</v>
      </c>
      <c r="F183" s="222" t="s">
        <v>1050</v>
      </c>
      <c r="G183" s="223" t="s">
        <v>370</v>
      </c>
      <c r="H183" s="224">
        <v>1</v>
      </c>
      <c r="I183" s="225"/>
      <c r="J183" s="226">
        <f>ROUND(I183*H183,1)</f>
        <v>0</v>
      </c>
      <c r="K183" s="227"/>
      <c r="L183" s="45"/>
      <c r="M183" s="228" t="s">
        <v>1</v>
      </c>
      <c r="N183" s="229" t="s">
        <v>43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1044</v>
      </c>
      <c r="AT183" s="232" t="s">
        <v>146</v>
      </c>
      <c r="AU183" s="232" t="s">
        <v>87</v>
      </c>
      <c r="AY183" s="18" t="s">
        <v>143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21</v>
      </c>
      <c r="BK183" s="233">
        <f>ROUND(I183*H183,1)</f>
        <v>0</v>
      </c>
      <c r="BL183" s="18" t="s">
        <v>1044</v>
      </c>
      <c r="BM183" s="232" t="s">
        <v>1051</v>
      </c>
    </row>
    <row r="184" s="2" customFormat="1" ht="16.5" customHeight="1">
      <c r="A184" s="39"/>
      <c r="B184" s="40"/>
      <c r="C184" s="220" t="s">
        <v>435</v>
      </c>
      <c r="D184" s="220" t="s">
        <v>146</v>
      </c>
      <c r="E184" s="221" t="s">
        <v>1052</v>
      </c>
      <c r="F184" s="222" t="s">
        <v>1053</v>
      </c>
      <c r="G184" s="223" t="s">
        <v>1054</v>
      </c>
      <c r="H184" s="224">
        <v>1</v>
      </c>
      <c r="I184" s="225"/>
      <c r="J184" s="226">
        <f>ROUND(I184*H184,1)</f>
        <v>0</v>
      </c>
      <c r="K184" s="227"/>
      <c r="L184" s="45"/>
      <c r="M184" s="228" t="s">
        <v>1</v>
      </c>
      <c r="N184" s="229" t="s">
        <v>43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1044</v>
      </c>
      <c r="AT184" s="232" t="s">
        <v>146</v>
      </c>
      <c r="AU184" s="232" t="s">
        <v>87</v>
      </c>
      <c r="AY184" s="18" t="s">
        <v>143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21</v>
      </c>
      <c r="BK184" s="233">
        <f>ROUND(I184*H184,1)</f>
        <v>0</v>
      </c>
      <c r="BL184" s="18" t="s">
        <v>1044</v>
      </c>
      <c r="BM184" s="232" t="s">
        <v>1055</v>
      </c>
    </row>
    <row r="185" s="2" customFormat="1" ht="16.5" customHeight="1">
      <c r="A185" s="39"/>
      <c r="B185" s="40"/>
      <c r="C185" s="220" t="s">
        <v>441</v>
      </c>
      <c r="D185" s="220" t="s">
        <v>146</v>
      </c>
      <c r="E185" s="221" t="s">
        <v>1056</v>
      </c>
      <c r="F185" s="222" t="s">
        <v>1057</v>
      </c>
      <c r="G185" s="223" t="s">
        <v>1054</v>
      </c>
      <c r="H185" s="224">
        <v>1</v>
      </c>
      <c r="I185" s="225"/>
      <c r="J185" s="226">
        <f>ROUND(I185*H185,1)</f>
        <v>0</v>
      </c>
      <c r="K185" s="227"/>
      <c r="L185" s="45"/>
      <c r="M185" s="228" t="s">
        <v>1</v>
      </c>
      <c r="N185" s="229" t="s">
        <v>43</v>
      </c>
      <c r="O185" s="92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1044</v>
      </c>
      <c r="AT185" s="232" t="s">
        <v>146</v>
      </c>
      <c r="AU185" s="232" t="s">
        <v>87</v>
      </c>
      <c r="AY185" s="18" t="s">
        <v>143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21</v>
      </c>
      <c r="BK185" s="233">
        <f>ROUND(I185*H185,1)</f>
        <v>0</v>
      </c>
      <c r="BL185" s="18" t="s">
        <v>1044</v>
      </c>
      <c r="BM185" s="232" t="s">
        <v>1058</v>
      </c>
    </row>
    <row r="186" s="2" customFormat="1" ht="24.15" customHeight="1">
      <c r="A186" s="39"/>
      <c r="B186" s="40"/>
      <c r="C186" s="220" t="s">
        <v>449</v>
      </c>
      <c r="D186" s="220" t="s">
        <v>146</v>
      </c>
      <c r="E186" s="221" t="s">
        <v>1059</v>
      </c>
      <c r="F186" s="222" t="s">
        <v>1060</v>
      </c>
      <c r="G186" s="223" t="s">
        <v>370</v>
      </c>
      <c r="H186" s="224">
        <v>3</v>
      </c>
      <c r="I186" s="225"/>
      <c r="J186" s="226">
        <f>ROUND(I186*H186,1)</f>
        <v>0</v>
      </c>
      <c r="K186" s="227"/>
      <c r="L186" s="45"/>
      <c r="M186" s="293" t="s">
        <v>1</v>
      </c>
      <c r="N186" s="294" t="s">
        <v>43</v>
      </c>
      <c r="O186" s="295"/>
      <c r="P186" s="296">
        <f>O186*H186</f>
        <v>0</v>
      </c>
      <c r="Q186" s="296">
        <v>0</v>
      </c>
      <c r="R186" s="296">
        <f>Q186*H186</f>
        <v>0</v>
      </c>
      <c r="S186" s="296">
        <v>0</v>
      </c>
      <c r="T186" s="29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1044</v>
      </c>
      <c r="AT186" s="232" t="s">
        <v>146</v>
      </c>
      <c r="AU186" s="232" t="s">
        <v>87</v>
      </c>
      <c r="AY186" s="18" t="s">
        <v>143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21</v>
      </c>
      <c r="BK186" s="233">
        <f>ROUND(I186*H186,1)</f>
        <v>0</v>
      </c>
      <c r="BL186" s="18" t="s">
        <v>1044</v>
      </c>
      <c r="BM186" s="232" t="s">
        <v>1061</v>
      </c>
    </row>
    <row r="187" s="2" customFormat="1" ht="6.96" customHeight="1">
      <c r="A187" s="39"/>
      <c r="B187" s="67"/>
      <c r="C187" s="68"/>
      <c r="D187" s="68"/>
      <c r="E187" s="68"/>
      <c r="F187" s="68"/>
      <c r="G187" s="68"/>
      <c r="H187" s="68"/>
      <c r="I187" s="68"/>
      <c r="J187" s="68"/>
      <c r="K187" s="68"/>
      <c r="L187" s="45"/>
      <c r="M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</row>
  </sheetData>
  <sheetProtection sheet="1" autoFilter="0" formatColumns="0" formatRows="0" objects="1" scenarios="1" spinCount="100000" saltValue="+cM0YgjBRJ2+A0kzEX7ikEtixca5Y/VGvaqqOn/pZVi63g6qpK/sZZB4IlTcnSU7czimbW+4/ig1G5KzKQJCxg==" hashValue="2SCNr3Q6D9uIvlispneDwpkAUnhwbrpwuDuRewc5jcK/jPSGnvWAHG/zeCWlo1vYV0TPQpGtrUbrQHTz/YzzsQ==" algorithmName="SHA-512" password="CC35"/>
  <autoFilter ref="C122:K18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100</v>
      </c>
      <c r="L4" s="21"/>
      <c r="M4" s="14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17</v>
      </c>
      <c r="L6" s="21"/>
    </row>
    <row r="7" s="1" customFormat="1" ht="16.5" customHeight="1">
      <c r="B7" s="21"/>
      <c r="E7" s="142" t="str">
        <f>'Rekapitulace stavby'!K6</f>
        <v>Rekonstrukce půdního prostoru - půdní vestavba, MŠ Kamenná 21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1062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19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21. 2. 2022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29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ROUND(J123,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ROUND((SUM(BE123:BE175)),  0)</f>
        <v>0</v>
      </c>
      <c r="G33" s="39"/>
      <c r="H33" s="39"/>
      <c r="I33" s="156">
        <v>0.20999999999999999</v>
      </c>
      <c r="J33" s="155">
        <f>ROUND(((SUM(BE123:BE175))*I33),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ROUND((SUM(BF123:BF175)),  0)</f>
        <v>0</v>
      </c>
      <c r="G34" s="39"/>
      <c r="H34" s="39"/>
      <c r="I34" s="156">
        <v>0.14999999999999999</v>
      </c>
      <c r="J34" s="155">
        <f>ROUND(((SUM(BF123:BF175))*I34),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ROUND((SUM(BG123:BG175)),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ROUND((SUM(BH123:BH175)),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ROUND((SUM(BI123:BI175)),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půdního prostoru - půdní vestavba, MŠ Kamenná 21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Vytápění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Kamenná 21, Brno</v>
      </c>
      <c r="G89" s="41"/>
      <c r="H89" s="41"/>
      <c r="I89" s="33" t="s">
        <v>24</v>
      </c>
      <c r="J89" s="80" t="str">
        <f>IF(J12="","",J12)</f>
        <v>21. 2. 2022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26</v>
      </c>
      <c r="D91" s="41"/>
      <c r="E91" s="41"/>
      <c r="F91" s="28" t="str">
        <f>E15</f>
        <v>Statutární město Brno</v>
      </c>
      <c r="G91" s="41"/>
      <c r="H91" s="41"/>
      <c r="I91" s="33" t="s">
        <v>32</v>
      </c>
      <c r="J91" s="37" t="str">
        <f>E21</f>
        <v>Ing. Otakar Mikulka, Horní 26, Brno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104</v>
      </c>
      <c r="D94" s="177"/>
      <c r="E94" s="177"/>
      <c r="F94" s="177"/>
      <c r="G94" s="177"/>
      <c r="H94" s="177"/>
      <c r="I94" s="177"/>
      <c r="J94" s="178" t="s">
        <v>105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106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107</v>
      </c>
    </row>
    <row r="97" s="9" customFormat="1" ht="24.96" customHeight="1">
      <c r="A97" s="9"/>
      <c r="B97" s="180"/>
      <c r="C97" s="181"/>
      <c r="D97" s="182" t="s">
        <v>872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115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1063</v>
      </c>
      <c r="E99" s="189"/>
      <c r="F99" s="189"/>
      <c r="G99" s="189"/>
      <c r="H99" s="189"/>
      <c r="I99" s="189"/>
      <c r="J99" s="190">
        <f>J132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1064</v>
      </c>
      <c r="E100" s="189"/>
      <c r="F100" s="189"/>
      <c r="G100" s="189"/>
      <c r="H100" s="189"/>
      <c r="I100" s="189"/>
      <c r="J100" s="190">
        <f>J145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1065</v>
      </c>
      <c r="E101" s="189"/>
      <c r="F101" s="189"/>
      <c r="G101" s="189"/>
      <c r="H101" s="189"/>
      <c r="I101" s="189"/>
      <c r="J101" s="190">
        <f>J157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877</v>
      </c>
      <c r="E102" s="183"/>
      <c r="F102" s="183"/>
      <c r="G102" s="183"/>
      <c r="H102" s="183"/>
      <c r="I102" s="183"/>
      <c r="J102" s="184">
        <f>J167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878</v>
      </c>
      <c r="E103" s="189"/>
      <c r="F103" s="189"/>
      <c r="G103" s="189"/>
      <c r="H103" s="189"/>
      <c r="I103" s="189"/>
      <c r="J103" s="190">
        <f>J168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128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17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Rekonstrukce půdního prostoru - půdní vestavba, MŠ Kamenná 21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101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03 - Vytápění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22</v>
      </c>
      <c r="D117" s="41"/>
      <c r="E117" s="41"/>
      <c r="F117" s="28" t="str">
        <f>F12</f>
        <v>Kamenná 21, Brno</v>
      </c>
      <c r="G117" s="41"/>
      <c r="H117" s="41"/>
      <c r="I117" s="33" t="s">
        <v>24</v>
      </c>
      <c r="J117" s="80" t="str">
        <f>IF(J12="","",J12)</f>
        <v>21. 2. 2022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26</v>
      </c>
      <c r="D119" s="41"/>
      <c r="E119" s="41"/>
      <c r="F119" s="28" t="str">
        <f>E15</f>
        <v>Statutární město Brno</v>
      </c>
      <c r="G119" s="41"/>
      <c r="H119" s="41"/>
      <c r="I119" s="33" t="s">
        <v>32</v>
      </c>
      <c r="J119" s="37" t="str">
        <f>E21</f>
        <v>Ing. Otakar Mikulka, Horní 26, Brno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IF(E18="","",E18)</f>
        <v>Vyplň údaj</v>
      </c>
      <c r="G120" s="41"/>
      <c r="H120" s="41"/>
      <c r="I120" s="33" t="s">
        <v>35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129</v>
      </c>
      <c r="D122" s="195" t="s">
        <v>63</v>
      </c>
      <c r="E122" s="195" t="s">
        <v>59</v>
      </c>
      <c r="F122" s="195" t="s">
        <v>60</v>
      </c>
      <c r="G122" s="195" t="s">
        <v>130</v>
      </c>
      <c r="H122" s="195" t="s">
        <v>131</v>
      </c>
      <c r="I122" s="195" t="s">
        <v>132</v>
      </c>
      <c r="J122" s="196" t="s">
        <v>105</v>
      </c>
      <c r="K122" s="197" t="s">
        <v>133</v>
      </c>
      <c r="L122" s="198"/>
      <c r="M122" s="101" t="s">
        <v>1</v>
      </c>
      <c r="N122" s="102" t="s">
        <v>42</v>
      </c>
      <c r="O122" s="102" t="s">
        <v>134</v>
      </c>
      <c r="P122" s="102" t="s">
        <v>135</v>
      </c>
      <c r="Q122" s="102" t="s">
        <v>136</v>
      </c>
      <c r="R122" s="102" t="s">
        <v>137</v>
      </c>
      <c r="S122" s="102" t="s">
        <v>138</v>
      </c>
      <c r="T122" s="103" t="s">
        <v>139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140</v>
      </c>
      <c r="D123" s="41"/>
      <c r="E123" s="41"/>
      <c r="F123" s="41"/>
      <c r="G123" s="41"/>
      <c r="H123" s="41"/>
      <c r="I123" s="41"/>
      <c r="J123" s="199">
        <f>BK123</f>
        <v>0</v>
      </c>
      <c r="K123" s="41"/>
      <c r="L123" s="45"/>
      <c r="M123" s="104"/>
      <c r="N123" s="200"/>
      <c r="O123" s="105"/>
      <c r="P123" s="201">
        <f>P124+P167</f>
        <v>0</v>
      </c>
      <c r="Q123" s="105"/>
      <c r="R123" s="201">
        <f>R124+R167</f>
        <v>0.83650000000000002</v>
      </c>
      <c r="S123" s="105"/>
      <c r="T123" s="202">
        <f>T124+T167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77</v>
      </c>
      <c r="AU123" s="18" t="s">
        <v>107</v>
      </c>
      <c r="BK123" s="203">
        <f>BK124+BK167</f>
        <v>0</v>
      </c>
    </row>
    <row r="124" s="12" customFormat="1" ht="25.92" customHeight="1">
      <c r="A124" s="12"/>
      <c r="B124" s="204"/>
      <c r="C124" s="205"/>
      <c r="D124" s="206" t="s">
        <v>77</v>
      </c>
      <c r="E124" s="207" t="s">
        <v>238</v>
      </c>
      <c r="F124" s="207" t="s">
        <v>879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P125+P132+P145+P157</f>
        <v>0</v>
      </c>
      <c r="Q124" s="212"/>
      <c r="R124" s="213">
        <f>R125+R132+R145+R157</f>
        <v>0.83650000000000002</v>
      </c>
      <c r="S124" s="212"/>
      <c r="T124" s="214">
        <f>T125+T132+T145+T157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87</v>
      </c>
      <c r="AT124" s="216" t="s">
        <v>77</v>
      </c>
      <c r="AU124" s="216" t="s">
        <v>78</v>
      </c>
      <c r="AY124" s="215" t="s">
        <v>143</v>
      </c>
      <c r="BK124" s="217">
        <f>BK125+BK132+BK145+BK157</f>
        <v>0</v>
      </c>
    </row>
    <row r="125" s="12" customFormat="1" ht="22.8" customHeight="1">
      <c r="A125" s="12"/>
      <c r="B125" s="204"/>
      <c r="C125" s="205"/>
      <c r="D125" s="206" t="s">
        <v>77</v>
      </c>
      <c r="E125" s="218" t="s">
        <v>258</v>
      </c>
      <c r="F125" s="218" t="s">
        <v>259</v>
      </c>
      <c r="G125" s="205"/>
      <c r="H125" s="205"/>
      <c r="I125" s="208"/>
      <c r="J125" s="219">
        <f>BK125</f>
        <v>0</v>
      </c>
      <c r="K125" s="205"/>
      <c r="L125" s="210"/>
      <c r="M125" s="211"/>
      <c r="N125" s="212"/>
      <c r="O125" s="212"/>
      <c r="P125" s="213">
        <f>SUM(P126:P131)</f>
        <v>0</v>
      </c>
      <c r="Q125" s="212"/>
      <c r="R125" s="213">
        <f>SUM(R126:R131)</f>
        <v>0</v>
      </c>
      <c r="S125" s="212"/>
      <c r="T125" s="214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87</v>
      </c>
      <c r="AT125" s="216" t="s">
        <v>77</v>
      </c>
      <c r="AU125" s="216" t="s">
        <v>21</v>
      </c>
      <c r="AY125" s="215" t="s">
        <v>143</v>
      </c>
      <c r="BK125" s="217">
        <f>SUM(BK126:BK131)</f>
        <v>0</v>
      </c>
    </row>
    <row r="126" s="2" customFormat="1" ht="24.15" customHeight="1">
      <c r="A126" s="39"/>
      <c r="B126" s="40"/>
      <c r="C126" s="220" t="s">
        <v>21</v>
      </c>
      <c r="D126" s="220" t="s">
        <v>146</v>
      </c>
      <c r="E126" s="221" t="s">
        <v>1066</v>
      </c>
      <c r="F126" s="222" t="s">
        <v>1067</v>
      </c>
      <c r="G126" s="223" t="s">
        <v>184</v>
      </c>
      <c r="H126" s="224">
        <v>209</v>
      </c>
      <c r="I126" s="225"/>
      <c r="J126" s="226">
        <f>ROUND(I126*H126,1)</f>
        <v>0</v>
      </c>
      <c r="K126" s="227"/>
      <c r="L126" s="45"/>
      <c r="M126" s="228" t="s">
        <v>1</v>
      </c>
      <c r="N126" s="229" t="s">
        <v>43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219</v>
      </c>
      <c r="AT126" s="232" t="s">
        <v>146</v>
      </c>
      <c r="AU126" s="232" t="s">
        <v>87</v>
      </c>
      <c r="AY126" s="18" t="s">
        <v>143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21</v>
      </c>
      <c r="BK126" s="233">
        <f>ROUND(I126*H126,1)</f>
        <v>0</v>
      </c>
      <c r="BL126" s="18" t="s">
        <v>219</v>
      </c>
      <c r="BM126" s="232" t="s">
        <v>1068</v>
      </c>
    </row>
    <row r="127" s="2" customFormat="1" ht="16.5" customHeight="1">
      <c r="A127" s="39"/>
      <c r="B127" s="40"/>
      <c r="C127" s="257" t="s">
        <v>87</v>
      </c>
      <c r="D127" s="257" t="s">
        <v>247</v>
      </c>
      <c r="E127" s="258" t="s">
        <v>1069</v>
      </c>
      <c r="F127" s="259" t="s">
        <v>1070</v>
      </c>
      <c r="G127" s="260" t="s">
        <v>184</v>
      </c>
      <c r="H127" s="261">
        <v>55</v>
      </c>
      <c r="I127" s="262"/>
      <c r="J127" s="263">
        <f>ROUND(I127*H127,1)</f>
        <v>0</v>
      </c>
      <c r="K127" s="264"/>
      <c r="L127" s="265"/>
      <c r="M127" s="266" t="s">
        <v>1</v>
      </c>
      <c r="N127" s="267" t="s">
        <v>43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250</v>
      </c>
      <c r="AT127" s="232" t="s">
        <v>247</v>
      </c>
      <c r="AU127" s="232" t="s">
        <v>87</v>
      </c>
      <c r="AY127" s="18" t="s">
        <v>143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21</v>
      </c>
      <c r="BK127" s="233">
        <f>ROUND(I127*H127,1)</f>
        <v>0</v>
      </c>
      <c r="BL127" s="18" t="s">
        <v>219</v>
      </c>
      <c r="BM127" s="232" t="s">
        <v>1071</v>
      </c>
    </row>
    <row r="128" s="2" customFormat="1" ht="16.5" customHeight="1">
      <c r="A128" s="39"/>
      <c r="B128" s="40"/>
      <c r="C128" s="257" t="s">
        <v>162</v>
      </c>
      <c r="D128" s="257" t="s">
        <v>247</v>
      </c>
      <c r="E128" s="258" t="s">
        <v>1072</v>
      </c>
      <c r="F128" s="259" t="s">
        <v>1073</v>
      </c>
      <c r="G128" s="260" t="s">
        <v>184</v>
      </c>
      <c r="H128" s="261">
        <v>76</v>
      </c>
      <c r="I128" s="262"/>
      <c r="J128" s="263">
        <f>ROUND(I128*H128,1)</f>
        <v>0</v>
      </c>
      <c r="K128" s="264"/>
      <c r="L128" s="265"/>
      <c r="M128" s="266" t="s">
        <v>1</v>
      </c>
      <c r="N128" s="267" t="s">
        <v>43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250</v>
      </c>
      <c r="AT128" s="232" t="s">
        <v>247</v>
      </c>
      <c r="AU128" s="232" t="s">
        <v>87</v>
      </c>
      <c r="AY128" s="18" t="s">
        <v>143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21</v>
      </c>
      <c r="BK128" s="233">
        <f>ROUND(I128*H128,1)</f>
        <v>0</v>
      </c>
      <c r="BL128" s="18" t="s">
        <v>219</v>
      </c>
      <c r="BM128" s="232" t="s">
        <v>1074</v>
      </c>
    </row>
    <row r="129" s="2" customFormat="1" ht="16.5" customHeight="1">
      <c r="A129" s="39"/>
      <c r="B129" s="40"/>
      <c r="C129" s="257" t="s">
        <v>150</v>
      </c>
      <c r="D129" s="257" t="s">
        <v>247</v>
      </c>
      <c r="E129" s="258" t="s">
        <v>1075</v>
      </c>
      <c r="F129" s="259" t="s">
        <v>1076</v>
      </c>
      <c r="G129" s="260" t="s">
        <v>184</v>
      </c>
      <c r="H129" s="261">
        <v>42</v>
      </c>
      <c r="I129" s="262"/>
      <c r="J129" s="263">
        <f>ROUND(I129*H129,1)</f>
        <v>0</v>
      </c>
      <c r="K129" s="264"/>
      <c r="L129" s="265"/>
      <c r="M129" s="266" t="s">
        <v>1</v>
      </c>
      <c r="N129" s="267" t="s">
        <v>43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250</v>
      </c>
      <c r="AT129" s="232" t="s">
        <v>247</v>
      </c>
      <c r="AU129" s="232" t="s">
        <v>87</v>
      </c>
      <c r="AY129" s="18" t="s">
        <v>143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21</v>
      </c>
      <c r="BK129" s="233">
        <f>ROUND(I129*H129,1)</f>
        <v>0</v>
      </c>
      <c r="BL129" s="18" t="s">
        <v>219</v>
      </c>
      <c r="BM129" s="232" t="s">
        <v>1077</v>
      </c>
    </row>
    <row r="130" s="2" customFormat="1" ht="16.5" customHeight="1">
      <c r="A130" s="39"/>
      <c r="B130" s="40"/>
      <c r="C130" s="257" t="s">
        <v>170</v>
      </c>
      <c r="D130" s="257" t="s">
        <v>247</v>
      </c>
      <c r="E130" s="258" t="s">
        <v>1078</v>
      </c>
      <c r="F130" s="259" t="s">
        <v>1079</v>
      </c>
      <c r="G130" s="260" t="s">
        <v>184</v>
      </c>
      <c r="H130" s="261">
        <v>36</v>
      </c>
      <c r="I130" s="262"/>
      <c r="J130" s="263">
        <f>ROUND(I130*H130,1)</f>
        <v>0</v>
      </c>
      <c r="K130" s="264"/>
      <c r="L130" s="265"/>
      <c r="M130" s="266" t="s">
        <v>1</v>
      </c>
      <c r="N130" s="267" t="s">
        <v>43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250</v>
      </c>
      <c r="AT130" s="232" t="s">
        <v>247</v>
      </c>
      <c r="AU130" s="232" t="s">
        <v>87</v>
      </c>
      <c r="AY130" s="18" t="s">
        <v>143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21</v>
      </c>
      <c r="BK130" s="233">
        <f>ROUND(I130*H130,1)</f>
        <v>0</v>
      </c>
      <c r="BL130" s="18" t="s">
        <v>219</v>
      </c>
      <c r="BM130" s="232" t="s">
        <v>1080</v>
      </c>
    </row>
    <row r="131" s="2" customFormat="1" ht="24.15" customHeight="1">
      <c r="A131" s="39"/>
      <c r="B131" s="40"/>
      <c r="C131" s="220" t="s">
        <v>144</v>
      </c>
      <c r="D131" s="220" t="s">
        <v>146</v>
      </c>
      <c r="E131" s="221" t="s">
        <v>1081</v>
      </c>
      <c r="F131" s="222" t="s">
        <v>1082</v>
      </c>
      <c r="G131" s="223" t="s">
        <v>256</v>
      </c>
      <c r="H131" s="268"/>
      <c r="I131" s="225"/>
      <c r="J131" s="226">
        <f>ROUND(I131*H131,1)</f>
        <v>0</v>
      </c>
      <c r="K131" s="227"/>
      <c r="L131" s="45"/>
      <c r="M131" s="228" t="s">
        <v>1</v>
      </c>
      <c r="N131" s="229" t="s">
        <v>43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219</v>
      </c>
      <c r="AT131" s="232" t="s">
        <v>146</v>
      </c>
      <c r="AU131" s="232" t="s">
        <v>87</v>
      </c>
      <c r="AY131" s="18" t="s">
        <v>143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21</v>
      </c>
      <c r="BK131" s="233">
        <f>ROUND(I131*H131,1)</f>
        <v>0</v>
      </c>
      <c r="BL131" s="18" t="s">
        <v>219</v>
      </c>
      <c r="BM131" s="232" t="s">
        <v>1083</v>
      </c>
    </row>
    <row r="132" s="12" customFormat="1" ht="22.8" customHeight="1">
      <c r="A132" s="12"/>
      <c r="B132" s="204"/>
      <c r="C132" s="205"/>
      <c r="D132" s="206" t="s">
        <v>77</v>
      </c>
      <c r="E132" s="218" t="s">
        <v>1084</v>
      </c>
      <c r="F132" s="218" t="s">
        <v>1085</v>
      </c>
      <c r="G132" s="205"/>
      <c r="H132" s="205"/>
      <c r="I132" s="208"/>
      <c r="J132" s="219">
        <f>BK132</f>
        <v>0</v>
      </c>
      <c r="K132" s="205"/>
      <c r="L132" s="210"/>
      <c r="M132" s="211"/>
      <c r="N132" s="212"/>
      <c r="O132" s="212"/>
      <c r="P132" s="213">
        <f>SUM(P133:P144)</f>
        <v>0</v>
      </c>
      <c r="Q132" s="212"/>
      <c r="R132" s="213">
        <f>SUM(R133:R144)</f>
        <v>0.14749000000000001</v>
      </c>
      <c r="S132" s="212"/>
      <c r="T132" s="214">
        <f>SUM(T133:T144)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5" t="s">
        <v>87</v>
      </c>
      <c r="AT132" s="216" t="s">
        <v>77</v>
      </c>
      <c r="AU132" s="216" t="s">
        <v>21</v>
      </c>
      <c r="AY132" s="215" t="s">
        <v>143</v>
      </c>
      <c r="BK132" s="217">
        <f>SUM(BK133:BK144)</f>
        <v>0</v>
      </c>
    </row>
    <row r="133" s="2" customFormat="1" ht="24.15" customHeight="1">
      <c r="A133" s="39"/>
      <c r="B133" s="40"/>
      <c r="C133" s="220" t="s">
        <v>177</v>
      </c>
      <c r="D133" s="220" t="s">
        <v>146</v>
      </c>
      <c r="E133" s="221" t="s">
        <v>1086</v>
      </c>
      <c r="F133" s="222" t="s">
        <v>1087</v>
      </c>
      <c r="G133" s="223" t="s">
        <v>184</v>
      </c>
      <c r="H133" s="224">
        <v>55</v>
      </c>
      <c r="I133" s="225"/>
      <c r="J133" s="226">
        <f>ROUND(I133*H133,1)</f>
        <v>0</v>
      </c>
      <c r="K133" s="227"/>
      <c r="L133" s="45"/>
      <c r="M133" s="228" t="s">
        <v>1</v>
      </c>
      <c r="N133" s="229" t="s">
        <v>43</v>
      </c>
      <c r="O133" s="92"/>
      <c r="P133" s="230">
        <f>O133*H133</f>
        <v>0</v>
      </c>
      <c r="Q133" s="230">
        <v>0.00046999999999999999</v>
      </c>
      <c r="R133" s="230">
        <f>Q133*H133</f>
        <v>0.025849999999999998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219</v>
      </c>
      <c r="AT133" s="232" t="s">
        <v>146</v>
      </c>
      <c r="AU133" s="232" t="s">
        <v>87</v>
      </c>
      <c r="AY133" s="18" t="s">
        <v>143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21</v>
      </c>
      <c r="BK133" s="233">
        <f>ROUND(I133*H133,1)</f>
        <v>0</v>
      </c>
      <c r="BL133" s="18" t="s">
        <v>219</v>
      </c>
      <c r="BM133" s="232" t="s">
        <v>1088</v>
      </c>
    </row>
    <row r="134" s="2" customFormat="1" ht="24.15" customHeight="1">
      <c r="A134" s="39"/>
      <c r="B134" s="40"/>
      <c r="C134" s="220" t="s">
        <v>181</v>
      </c>
      <c r="D134" s="220" t="s">
        <v>146</v>
      </c>
      <c r="E134" s="221" t="s">
        <v>1089</v>
      </c>
      <c r="F134" s="222" t="s">
        <v>1090</v>
      </c>
      <c r="G134" s="223" t="s">
        <v>184</v>
      </c>
      <c r="H134" s="224">
        <v>76</v>
      </c>
      <c r="I134" s="225"/>
      <c r="J134" s="226">
        <f>ROUND(I134*H134,1)</f>
        <v>0</v>
      </c>
      <c r="K134" s="227"/>
      <c r="L134" s="45"/>
      <c r="M134" s="228" t="s">
        <v>1</v>
      </c>
      <c r="N134" s="229" t="s">
        <v>43</v>
      </c>
      <c r="O134" s="92"/>
      <c r="P134" s="230">
        <f>O134*H134</f>
        <v>0</v>
      </c>
      <c r="Q134" s="230">
        <v>0.00058</v>
      </c>
      <c r="R134" s="230">
        <f>Q134*H134</f>
        <v>0.044080000000000001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219</v>
      </c>
      <c r="AT134" s="232" t="s">
        <v>146</v>
      </c>
      <c r="AU134" s="232" t="s">
        <v>87</v>
      </c>
      <c r="AY134" s="18" t="s">
        <v>143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21</v>
      </c>
      <c r="BK134" s="233">
        <f>ROUND(I134*H134,1)</f>
        <v>0</v>
      </c>
      <c r="BL134" s="18" t="s">
        <v>219</v>
      </c>
      <c r="BM134" s="232" t="s">
        <v>1091</v>
      </c>
    </row>
    <row r="135" s="2" customFormat="1" ht="24.15" customHeight="1">
      <c r="A135" s="39"/>
      <c r="B135" s="40"/>
      <c r="C135" s="220" t="s">
        <v>156</v>
      </c>
      <c r="D135" s="220" t="s">
        <v>146</v>
      </c>
      <c r="E135" s="221" t="s">
        <v>1092</v>
      </c>
      <c r="F135" s="222" t="s">
        <v>1093</v>
      </c>
      <c r="G135" s="223" t="s">
        <v>184</v>
      </c>
      <c r="H135" s="224">
        <v>42</v>
      </c>
      <c r="I135" s="225"/>
      <c r="J135" s="226">
        <f>ROUND(I135*H135,1)</f>
        <v>0</v>
      </c>
      <c r="K135" s="227"/>
      <c r="L135" s="45"/>
      <c r="M135" s="228" t="s">
        <v>1</v>
      </c>
      <c r="N135" s="229" t="s">
        <v>43</v>
      </c>
      <c r="O135" s="92"/>
      <c r="P135" s="230">
        <f>O135*H135</f>
        <v>0</v>
      </c>
      <c r="Q135" s="230">
        <v>0.00072999999999999996</v>
      </c>
      <c r="R135" s="230">
        <f>Q135*H135</f>
        <v>0.03066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219</v>
      </c>
      <c r="AT135" s="232" t="s">
        <v>146</v>
      </c>
      <c r="AU135" s="232" t="s">
        <v>87</v>
      </c>
      <c r="AY135" s="18" t="s">
        <v>143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21</v>
      </c>
      <c r="BK135" s="233">
        <f>ROUND(I135*H135,1)</f>
        <v>0</v>
      </c>
      <c r="BL135" s="18" t="s">
        <v>219</v>
      </c>
      <c r="BM135" s="232" t="s">
        <v>1094</v>
      </c>
    </row>
    <row r="136" s="2" customFormat="1" ht="24.15" customHeight="1">
      <c r="A136" s="39"/>
      <c r="B136" s="40"/>
      <c r="C136" s="220" t="s">
        <v>191</v>
      </c>
      <c r="D136" s="220" t="s">
        <v>146</v>
      </c>
      <c r="E136" s="221" t="s">
        <v>1095</v>
      </c>
      <c r="F136" s="222" t="s">
        <v>1096</v>
      </c>
      <c r="G136" s="223" t="s">
        <v>184</v>
      </c>
      <c r="H136" s="224">
        <v>36</v>
      </c>
      <c r="I136" s="225"/>
      <c r="J136" s="226">
        <f>ROUND(I136*H136,1)</f>
        <v>0</v>
      </c>
      <c r="K136" s="227"/>
      <c r="L136" s="45"/>
      <c r="M136" s="228" t="s">
        <v>1</v>
      </c>
      <c r="N136" s="229" t="s">
        <v>43</v>
      </c>
      <c r="O136" s="92"/>
      <c r="P136" s="230">
        <f>O136*H136</f>
        <v>0</v>
      </c>
      <c r="Q136" s="230">
        <v>0.0012700000000000001</v>
      </c>
      <c r="R136" s="230">
        <f>Q136*H136</f>
        <v>0.045720000000000004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219</v>
      </c>
      <c r="AT136" s="232" t="s">
        <v>146</v>
      </c>
      <c r="AU136" s="232" t="s">
        <v>87</v>
      </c>
      <c r="AY136" s="18" t="s">
        <v>143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21</v>
      </c>
      <c r="BK136" s="233">
        <f>ROUND(I136*H136,1)</f>
        <v>0</v>
      </c>
      <c r="BL136" s="18" t="s">
        <v>219</v>
      </c>
      <c r="BM136" s="232" t="s">
        <v>1097</v>
      </c>
    </row>
    <row r="137" s="2" customFormat="1" ht="24.15" customHeight="1">
      <c r="A137" s="39"/>
      <c r="B137" s="40"/>
      <c r="C137" s="220" t="s">
        <v>195</v>
      </c>
      <c r="D137" s="220" t="s">
        <v>146</v>
      </c>
      <c r="E137" s="221" t="s">
        <v>1098</v>
      </c>
      <c r="F137" s="222" t="s">
        <v>1099</v>
      </c>
      <c r="G137" s="223" t="s">
        <v>370</v>
      </c>
      <c r="H137" s="224">
        <v>24</v>
      </c>
      <c r="I137" s="225"/>
      <c r="J137" s="226">
        <f>ROUND(I137*H137,1)</f>
        <v>0</v>
      </c>
      <c r="K137" s="227"/>
      <c r="L137" s="45"/>
      <c r="M137" s="228" t="s">
        <v>1</v>
      </c>
      <c r="N137" s="229" t="s">
        <v>43</v>
      </c>
      <c r="O137" s="92"/>
      <c r="P137" s="230">
        <f>O137*H137</f>
        <v>0</v>
      </c>
      <c r="Q137" s="230">
        <v>1.0000000000000001E-05</v>
      </c>
      <c r="R137" s="230">
        <f>Q137*H137</f>
        <v>0.00024000000000000003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219</v>
      </c>
      <c r="AT137" s="232" t="s">
        <v>146</v>
      </c>
      <c r="AU137" s="232" t="s">
        <v>87</v>
      </c>
      <c r="AY137" s="18" t="s">
        <v>143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21</v>
      </c>
      <c r="BK137" s="233">
        <f>ROUND(I137*H137,1)</f>
        <v>0</v>
      </c>
      <c r="BL137" s="18" t="s">
        <v>219</v>
      </c>
      <c r="BM137" s="232" t="s">
        <v>1100</v>
      </c>
    </row>
    <row r="138" s="2" customFormat="1" ht="24.15" customHeight="1">
      <c r="A138" s="39"/>
      <c r="B138" s="40"/>
      <c r="C138" s="220" t="s">
        <v>200</v>
      </c>
      <c r="D138" s="220" t="s">
        <v>146</v>
      </c>
      <c r="E138" s="221" t="s">
        <v>1101</v>
      </c>
      <c r="F138" s="222" t="s">
        <v>1102</v>
      </c>
      <c r="G138" s="223" t="s">
        <v>370</v>
      </c>
      <c r="H138" s="224">
        <v>12</v>
      </c>
      <c r="I138" s="225"/>
      <c r="J138" s="226">
        <f>ROUND(I138*H138,1)</f>
        <v>0</v>
      </c>
      <c r="K138" s="227"/>
      <c r="L138" s="45"/>
      <c r="M138" s="228" t="s">
        <v>1</v>
      </c>
      <c r="N138" s="229" t="s">
        <v>43</v>
      </c>
      <c r="O138" s="92"/>
      <c r="P138" s="230">
        <f>O138*H138</f>
        <v>0</v>
      </c>
      <c r="Q138" s="230">
        <v>2.0000000000000002E-05</v>
      </c>
      <c r="R138" s="230">
        <f>Q138*H138</f>
        <v>0.00024000000000000003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219</v>
      </c>
      <c r="AT138" s="232" t="s">
        <v>146</v>
      </c>
      <c r="AU138" s="232" t="s">
        <v>87</v>
      </c>
      <c r="AY138" s="18" t="s">
        <v>143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21</v>
      </c>
      <c r="BK138" s="233">
        <f>ROUND(I138*H138,1)</f>
        <v>0</v>
      </c>
      <c r="BL138" s="18" t="s">
        <v>219</v>
      </c>
      <c r="BM138" s="232" t="s">
        <v>1103</v>
      </c>
    </row>
    <row r="139" s="2" customFormat="1" ht="24.15" customHeight="1">
      <c r="A139" s="39"/>
      <c r="B139" s="40"/>
      <c r="C139" s="220" t="s">
        <v>204</v>
      </c>
      <c r="D139" s="220" t="s">
        <v>146</v>
      </c>
      <c r="E139" s="221" t="s">
        <v>1104</v>
      </c>
      <c r="F139" s="222" t="s">
        <v>1105</v>
      </c>
      <c r="G139" s="223" t="s">
        <v>370</v>
      </c>
      <c r="H139" s="224">
        <v>8</v>
      </c>
      <c r="I139" s="225"/>
      <c r="J139" s="226">
        <f>ROUND(I139*H139,1)</f>
        <v>0</v>
      </c>
      <c r="K139" s="227"/>
      <c r="L139" s="45"/>
      <c r="M139" s="228" t="s">
        <v>1</v>
      </c>
      <c r="N139" s="229" t="s">
        <v>43</v>
      </c>
      <c r="O139" s="92"/>
      <c r="P139" s="230">
        <f>O139*H139</f>
        <v>0</v>
      </c>
      <c r="Q139" s="230">
        <v>3.0000000000000001E-05</v>
      </c>
      <c r="R139" s="230">
        <f>Q139*H139</f>
        <v>0.00024000000000000001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219</v>
      </c>
      <c r="AT139" s="232" t="s">
        <v>146</v>
      </c>
      <c r="AU139" s="232" t="s">
        <v>87</v>
      </c>
      <c r="AY139" s="18" t="s">
        <v>143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21</v>
      </c>
      <c r="BK139" s="233">
        <f>ROUND(I139*H139,1)</f>
        <v>0</v>
      </c>
      <c r="BL139" s="18" t="s">
        <v>219</v>
      </c>
      <c r="BM139" s="232" t="s">
        <v>1106</v>
      </c>
    </row>
    <row r="140" s="2" customFormat="1" ht="24.15" customHeight="1">
      <c r="A140" s="39"/>
      <c r="B140" s="40"/>
      <c r="C140" s="220" t="s">
        <v>211</v>
      </c>
      <c r="D140" s="220" t="s">
        <v>146</v>
      </c>
      <c r="E140" s="221" t="s">
        <v>1107</v>
      </c>
      <c r="F140" s="222" t="s">
        <v>1108</v>
      </c>
      <c r="G140" s="223" t="s">
        <v>370</v>
      </c>
      <c r="H140" s="224">
        <v>4</v>
      </c>
      <c r="I140" s="225"/>
      <c r="J140" s="226">
        <f>ROUND(I140*H140,1)</f>
        <v>0</v>
      </c>
      <c r="K140" s="227"/>
      <c r="L140" s="45"/>
      <c r="M140" s="228" t="s">
        <v>1</v>
      </c>
      <c r="N140" s="229" t="s">
        <v>43</v>
      </c>
      <c r="O140" s="92"/>
      <c r="P140" s="230">
        <f>O140*H140</f>
        <v>0</v>
      </c>
      <c r="Q140" s="230">
        <v>5.0000000000000002E-05</v>
      </c>
      <c r="R140" s="230">
        <f>Q140*H140</f>
        <v>0.00020000000000000001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219</v>
      </c>
      <c r="AT140" s="232" t="s">
        <v>146</v>
      </c>
      <c r="AU140" s="232" t="s">
        <v>87</v>
      </c>
      <c r="AY140" s="18" t="s">
        <v>143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21</v>
      </c>
      <c r="BK140" s="233">
        <f>ROUND(I140*H140,1)</f>
        <v>0</v>
      </c>
      <c r="BL140" s="18" t="s">
        <v>219</v>
      </c>
      <c r="BM140" s="232" t="s">
        <v>1109</v>
      </c>
    </row>
    <row r="141" s="2" customFormat="1" ht="16.5" customHeight="1">
      <c r="A141" s="39"/>
      <c r="B141" s="40"/>
      <c r="C141" s="220" t="s">
        <v>9</v>
      </c>
      <c r="D141" s="220" t="s">
        <v>146</v>
      </c>
      <c r="E141" s="221" t="s">
        <v>1110</v>
      </c>
      <c r="F141" s="222" t="s">
        <v>1111</v>
      </c>
      <c r="G141" s="223" t="s">
        <v>184</v>
      </c>
      <c r="H141" s="224">
        <v>192</v>
      </c>
      <c r="I141" s="225"/>
      <c r="J141" s="226">
        <f>ROUND(I141*H141,1)</f>
        <v>0</v>
      </c>
      <c r="K141" s="227"/>
      <c r="L141" s="45"/>
      <c r="M141" s="228" t="s">
        <v>1</v>
      </c>
      <c r="N141" s="229" t="s">
        <v>43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219</v>
      </c>
      <c r="AT141" s="232" t="s">
        <v>146</v>
      </c>
      <c r="AU141" s="232" t="s">
        <v>87</v>
      </c>
      <c r="AY141" s="18" t="s">
        <v>143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21</v>
      </c>
      <c r="BK141" s="233">
        <f>ROUND(I141*H141,1)</f>
        <v>0</v>
      </c>
      <c r="BL141" s="18" t="s">
        <v>219</v>
      </c>
      <c r="BM141" s="232" t="s">
        <v>1112</v>
      </c>
    </row>
    <row r="142" s="2" customFormat="1" ht="21.75" customHeight="1">
      <c r="A142" s="39"/>
      <c r="B142" s="40"/>
      <c r="C142" s="220" t="s">
        <v>219</v>
      </c>
      <c r="D142" s="220" t="s">
        <v>146</v>
      </c>
      <c r="E142" s="221" t="s">
        <v>1113</v>
      </c>
      <c r="F142" s="222" t="s">
        <v>1114</v>
      </c>
      <c r="G142" s="223" t="s">
        <v>370</v>
      </c>
      <c r="H142" s="224">
        <v>2</v>
      </c>
      <c r="I142" s="225"/>
      <c r="J142" s="226">
        <f>ROUND(I142*H142,1)</f>
        <v>0</v>
      </c>
      <c r="K142" s="227"/>
      <c r="L142" s="45"/>
      <c r="M142" s="228" t="s">
        <v>1</v>
      </c>
      <c r="N142" s="229" t="s">
        <v>43</v>
      </c>
      <c r="O142" s="92"/>
      <c r="P142" s="230">
        <f>O142*H142</f>
        <v>0</v>
      </c>
      <c r="Q142" s="230">
        <v>2.0000000000000002E-05</v>
      </c>
      <c r="R142" s="230">
        <f>Q142*H142</f>
        <v>4.0000000000000003E-05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219</v>
      </c>
      <c r="AT142" s="232" t="s">
        <v>146</v>
      </c>
      <c r="AU142" s="232" t="s">
        <v>87</v>
      </c>
      <c r="AY142" s="18" t="s">
        <v>143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21</v>
      </c>
      <c r="BK142" s="233">
        <f>ROUND(I142*H142,1)</f>
        <v>0</v>
      </c>
      <c r="BL142" s="18" t="s">
        <v>219</v>
      </c>
      <c r="BM142" s="232" t="s">
        <v>1115</v>
      </c>
    </row>
    <row r="143" s="2" customFormat="1" ht="24.15" customHeight="1">
      <c r="A143" s="39"/>
      <c r="B143" s="40"/>
      <c r="C143" s="220" t="s">
        <v>224</v>
      </c>
      <c r="D143" s="220" t="s">
        <v>146</v>
      </c>
      <c r="E143" s="221" t="s">
        <v>1116</v>
      </c>
      <c r="F143" s="222" t="s">
        <v>1117</v>
      </c>
      <c r="G143" s="223" t="s">
        <v>370</v>
      </c>
      <c r="H143" s="224">
        <v>2</v>
      </c>
      <c r="I143" s="225"/>
      <c r="J143" s="226">
        <f>ROUND(I143*H143,1)</f>
        <v>0</v>
      </c>
      <c r="K143" s="227"/>
      <c r="L143" s="45"/>
      <c r="M143" s="228" t="s">
        <v>1</v>
      </c>
      <c r="N143" s="229" t="s">
        <v>43</v>
      </c>
      <c r="O143" s="92"/>
      <c r="P143" s="230">
        <f>O143*H143</f>
        <v>0</v>
      </c>
      <c r="Q143" s="230">
        <v>0.00011</v>
      </c>
      <c r="R143" s="230">
        <f>Q143*H143</f>
        <v>0.00022000000000000001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219</v>
      </c>
      <c r="AT143" s="232" t="s">
        <v>146</v>
      </c>
      <c r="AU143" s="232" t="s">
        <v>87</v>
      </c>
      <c r="AY143" s="18" t="s">
        <v>143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21</v>
      </c>
      <c r="BK143" s="233">
        <f>ROUND(I143*H143,1)</f>
        <v>0</v>
      </c>
      <c r="BL143" s="18" t="s">
        <v>219</v>
      </c>
      <c r="BM143" s="232" t="s">
        <v>1118</v>
      </c>
    </row>
    <row r="144" s="2" customFormat="1" ht="24.15" customHeight="1">
      <c r="A144" s="39"/>
      <c r="B144" s="40"/>
      <c r="C144" s="220" t="s">
        <v>228</v>
      </c>
      <c r="D144" s="220" t="s">
        <v>146</v>
      </c>
      <c r="E144" s="221" t="s">
        <v>1119</v>
      </c>
      <c r="F144" s="222" t="s">
        <v>1120</v>
      </c>
      <c r="G144" s="223" t="s">
        <v>256</v>
      </c>
      <c r="H144" s="268"/>
      <c r="I144" s="225"/>
      <c r="J144" s="226">
        <f>ROUND(I144*H144,1)</f>
        <v>0</v>
      </c>
      <c r="K144" s="227"/>
      <c r="L144" s="45"/>
      <c r="M144" s="228" t="s">
        <v>1</v>
      </c>
      <c r="N144" s="229" t="s">
        <v>43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219</v>
      </c>
      <c r="AT144" s="232" t="s">
        <v>146</v>
      </c>
      <c r="AU144" s="232" t="s">
        <v>87</v>
      </c>
      <c r="AY144" s="18" t="s">
        <v>143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21</v>
      </c>
      <c r="BK144" s="233">
        <f>ROUND(I144*H144,1)</f>
        <v>0</v>
      </c>
      <c r="BL144" s="18" t="s">
        <v>219</v>
      </c>
      <c r="BM144" s="232" t="s">
        <v>1121</v>
      </c>
    </row>
    <row r="145" s="12" customFormat="1" ht="22.8" customHeight="1">
      <c r="A145" s="12"/>
      <c r="B145" s="204"/>
      <c r="C145" s="205"/>
      <c r="D145" s="206" t="s">
        <v>77</v>
      </c>
      <c r="E145" s="218" t="s">
        <v>1122</v>
      </c>
      <c r="F145" s="218" t="s">
        <v>1123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SUM(P146:P156)</f>
        <v>0</v>
      </c>
      <c r="Q145" s="212"/>
      <c r="R145" s="213">
        <f>SUM(R146:R156)</f>
        <v>0.0039400000000000008</v>
      </c>
      <c r="S145" s="212"/>
      <c r="T145" s="214">
        <f>SUM(T146:T156)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5" t="s">
        <v>87</v>
      </c>
      <c r="AT145" s="216" t="s">
        <v>77</v>
      </c>
      <c r="AU145" s="216" t="s">
        <v>21</v>
      </c>
      <c r="AY145" s="215" t="s">
        <v>143</v>
      </c>
      <c r="BK145" s="217">
        <f>SUM(BK146:BK156)</f>
        <v>0</v>
      </c>
    </row>
    <row r="146" s="2" customFormat="1" ht="16.5" customHeight="1">
      <c r="A146" s="39"/>
      <c r="B146" s="40"/>
      <c r="C146" s="220" t="s">
        <v>234</v>
      </c>
      <c r="D146" s="220" t="s">
        <v>146</v>
      </c>
      <c r="E146" s="221" t="s">
        <v>1124</v>
      </c>
      <c r="F146" s="222" t="s">
        <v>1125</v>
      </c>
      <c r="G146" s="223" t="s">
        <v>370</v>
      </c>
      <c r="H146" s="224">
        <v>12</v>
      </c>
      <c r="I146" s="225"/>
      <c r="J146" s="226">
        <f>ROUND(I146*H146,1)</f>
        <v>0</v>
      </c>
      <c r="K146" s="227"/>
      <c r="L146" s="45"/>
      <c r="M146" s="228" t="s">
        <v>1</v>
      </c>
      <c r="N146" s="229" t="s">
        <v>43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219</v>
      </c>
      <c r="AT146" s="232" t="s">
        <v>146</v>
      </c>
      <c r="AU146" s="232" t="s">
        <v>87</v>
      </c>
      <c r="AY146" s="18" t="s">
        <v>143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21</v>
      </c>
      <c r="BK146" s="233">
        <f>ROUND(I146*H146,1)</f>
        <v>0</v>
      </c>
      <c r="BL146" s="18" t="s">
        <v>219</v>
      </c>
      <c r="BM146" s="232" t="s">
        <v>1126</v>
      </c>
    </row>
    <row r="147" s="2" customFormat="1" ht="24.15" customHeight="1">
      <c r="A147" s="39"/>
      <c r="B147" s="40"/>
      <c r="C147" s="257" t="s">
        <v>242</v>
      </c>
      <c r="D147" s="257" t="s">
        <v>247</v>
      </c>
      <c r="E147" s="258" t="s">
        <v>1127</v>
      </c>
      <c r="F147" s="259" t="s">
        <v>1128</v>
      </c>
      <c r="G147" s="260" t="s">
        <v>370</v>
      </c>
      <c r="H147" s="261">
        <v>12</v>
      </c>
      <c r="I147" s="262"/>
      <c r="J147" s="263">
        <f>ROUND(I147*H147,1)</f>
        <v>0</v>
      </c>
      <c r="K147" s="264"/>
      <c r="L147" s="265"/>
      <c r="M147" s="266" t="s">
        <v>1</v>
      </c>
      <c r="N147" s="267" t="s">
        <v>43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250</v>
      </c>
      <c r="AT147" s="232" t="s">
        <v>247</v>
      </c>
      <c r="AU147" s="232" t="s">
        <v>87</v>
      </c>
      <c r="AY147" s="18" t="s">
        <v>143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21</v>
      </c>
      <c r="BK147" s="233">
        <f>ROUND(I147*H147,1)</f>
        <v>0</v>
      </c>
      <c r="BL147" s="18" t="s">
        <v>219</v>
      </c>
      <c r="BM147" s="232" t="s">
        <v>1129</v>
      </c>
    </row>
    <row r="148" s="2" customFormat="1" ht="16.5" customHeight="1">
      <c r="A148" s="39"/>
      <c r="B148" s="40"/>
      <c r="C148" s="220" t="s">
        <v>7</v>
      </c>
      <c r="D148" s="220" t="s">
        <v>146</v>
      </c>
      <c r="E148" s="221" t="s">
        <v>1130</v>
      </c>
      <c r="F148" s="222" t="s">
        <v>1131</v>
      </c>
      <c r="G148" s="223" t="s">
        <v>370</v>
      </c>
      <c r="H148" s="224">
        <v>12</v>
      </c>
      <c r="I148" s="225"/>
      <c r="J148" s="226">
        <f>ROUND(I148*H148,1)</f>
        <v>0</v>
      </c>
      <c r="K148" s="227"/>
      <c r="L148" s="45"/>
      <c r="M148" s="228" t="s">
        <v>1</v>
      </c>
      <c r="N148" s="229" t="s">
        <v>43</v>
      </c>
      <c r="O148" s="92"/>
      <c r="P148" s="230">
        <f>O148*H148</f>
        <v>0</v>
      </c>
      <c r="Q148" s="230">
        <v>6.0000000000000002E-05</v>
      </c>
      <c r="R148" s="230">
        <f>Q148*H148</f>
        <v>0.00072000000000000005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219</v>
      </c>
      <c r="AT148" s="232" t="s">
        <v>146</v>
      </c>
      <c r="AU148" s="232" t="s">
        <v>87</v>
      </c>
      <c r="AY148" s="18" t="s">
        <v>143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21</v>
      </c>
      <c r="BK148" s="233">
        <f>ROUND(I148*H148,1)</f>
        <v>0</v>
      </c>
      <c r="BL148" s="18" t="s">
        <v>219</v>
      </c>
      <c r="BM148" s="232" t="s">
        <v>1132</v>
      </c>
    </row>
    <row r="149" s="2" customFormat="1" ht="16.5" customHeight="1">
      <c r="A149" s="39"/>
      <c r="B149" s="40"/>
      <c r="C149" s="257" t="s">
        <v>253</v>
      </c>
      <c r="D149" s="257" t="s">
        <v>247</v>
      </c>
      <c r="E149" s="258" t="s">
        <v>1133</v>
      </c>
      <c r="F149" s="259" t="s">
        <v>1134</v>
      </c>
      <c r="G149" s="260" t="s">
        <v>370</v>
      </c>
      <c r="H149" s="261">
        <v>12</v>
      </c>
      <c r="I149" s="262"/>
      <c r="J149" s="263">
        <f>ROUND(I149*H149,1)</f>
        <v>0</v>
      </c>
      <c r="K149" s="264"/>
      <c r="L149" s="265"/>
      <c r="M149" s="266" t="s">
        <v>1</v>
      </c>
      <c r="N149" s="267" t="s">
        <v>43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250</v>
      </c>
      <c r="AT149" s="232" t="s">
        <v>247</v>
      </c>
      <c r="AU149" s="232" t="s">
        <v>87</v>
      </c>
      <c r="AY149" s="18" t="s">
        <v>143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21</v>
      </c>
      <c r="BK149" s="233">
        <f>ROUND(I149*H149,1)</f>
        <v>0</v>
      </c>
      <c r="BL149" s="18" t="s">
        <v>219</v>
      </c>
      <c r="BM149" s="232" t="s">
        <v>1135</v>
      </c>
    </row>
    <row r="150" s="2" customFormat="1" ht="16.5" customHeight="1">
      <c r="A150" s="39"/>
      <c r="B150" s="40"/>
      <c r="C150" s="257" t="s">
        <v>260</v>
      </c>
      <c r="D150" s="257" t="s">
        <v>247</v>
      </c>
      <c r="E150" s="258" t="s">
        <v>1136</v>
      </c>
      <c r="F150" s="259" t="s">
        <v>1137</v>
      </c>
      <c r="G150" s="260" t="s">
        <v>370</v>
      </c>
      <c r="H150" s="261">
        <v>24</v>
      </c>
      <c r="I150" s="262"/>
      <c r="J150" s="263">
        <f>ROUND(I150*H150,1)</f>
        <v>0</v>
      </c>
      <c r="K150" s="264"/>
      <c r="L150" s="265"/>
      <c r="M150" s="266" t="s">
        <v>1</v>
      </c>
      <c r="N150" s="267" t="s">
        <v>43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250</v>
      </c>
      <c r="AT150" s="232" t="s">
        <v>247</v>
      </c>
      <c r="AU150" s="232" t="s">
        <v>87</v>
      </c>
      <c r="AY150" s="18" t="s">
        <v>143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21</v>
      </c>
      <c r="BK150" s="233">
        <f>ROUND(I150*H150,1)</f>
        <v>0</v>
      </c>
      <c r="BL150" s="18" t="s">
        <v>219</v>
      </c>
      <c r="BM150" s="232" t="s">
        <v>1138</v>
      </c>
    </row>
    <row r="151" s="2" customFormat="1" ht="21.75" customHeight="1">
      <c r="A151" s="39"/>
      <c r="B151" s="40"/>
      <c r="C151" s="220" t="s">
        <v>267</v>
      </c>
      <c r="D151" s="220" t="s">
        <v>146</v>
      </c>
      <c r="E151" s="221" t="s">
        <v>1139</v>
      </c>
      <c r="F151" s="222" t="s">
        <v>1140</v>
      </c>
      <c r="G151" s="223" t="s">
        <v>370</v>
      </c>
      <c r="H151" s="224">
        <v>2</v>
      </c>
      <c r="I151" s="225"/>
      <c r="J151" s="226">
        <f>ROUND(I151*H151,1)</f>
        <v>0</v>
      </c>
      <c r="K151" s="227"/>
      <c r="L151" s="45"/>
      <c r="M151" s="228" t="s">
        <v>1</v>
      </c>
      <c r="N151" s="229" t="s">
        <v>43</v>
      </c>
      <c r="O151" s="92"/>
      <c r="P151" s="230">
        <f>O151*H151</f>
        <v>0</v>
      </c>
      <c r="Q151" s="230">
        <v>6.0000000000000002E-05</v>
      </c>
      <c r="R151" s="230">
        <f>Q151*H151</f>
        <v>0.00012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219</v>
      </c>
      <c r="AT151" s="232" t="s">
        <v>146</v>
      </c>
      <c r="AU151" s="232" t="s">
        <v>87</v>
      </c>
      <c r="AY151" s="18" t="s">
        <v>143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21</v>
      </c>
      <c r="BK151" s="233">
        <f>ROUND(I151*H151,1)</f>
        <v>0</v>
      </c>
      <c r="BL151" s="18" t="s">
        <v>219</v>
      </c>
      <c r="BM151" s="232" t="s">
        <v>1141</v>
      </c>
    </row>
    <row r="152" s="2" customFormat="1" ht="24.15" customHeight="1">
      <c r="A152" s="39"/>
      <c r="B152" s="40"/>
      <c r="C152" s="220" t="s">
        <v>272</v>
      </c>
      <c r="D152" s="220" t="s">
        <v>146</v>
      </c>
      <c r="E152" s="221" t="s">
        <v>1142</v>
      </c>
      <c r="F152" s="222" t="s">
        <v>1143</v>
      </c>
      <c r="G152" s="223" t="s">
        <v>370</v>
      </c>
      <c r="H152" s="224">
        <v>1</v>
      </c>
      <c r="I152" s="225"/>
      <c r="J152" s="226">
        <f>ROUND(I152*H152,1)</f>
        <v>0</v>
      </c>
      <c r="K152" s="227"/>
      <c r="L152" s="45"/>
      <c r="M152" s="228" t="s">
        <v>1</v>
      </c>
      <c r="N152" s="229" t="s">
        <v>43</v>
      </c>
      <c r="O152" s="92"/>
      <c r="P152" s="230">
        <f>O152*H152</f>
        <v>0</v>
      </c>
      <c r="Q152" s="230">
        <v>0.00051999999999999995</v>
      </c>
      <c r="R152" s="230">
        <f>Q152*H152</f>
        <v>0.00051999999999999995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219</v>
      </c>
      <c r="AT152" s="232" t="s">
        <v>146</v>
      </c>
      <c r="AU152" s="232" t="s">
        <v>87</v>
      </c>
      <c r="AY152" s="18" t="s">
        <v>143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21</v>
      </c>
      <c r="BK152" s="233">
        <f>ROUND(I152*H152,1)</f>
        <v>0</v>
      </c>
      <c r="BL152" s="18" t="s">
        <v>219</v>
      </c>
      <c r="BM152" s="232" t="s">
        <v>1144</v>
      </c>
    </row>
    <row r="153" s="2" customFormat="1" ht="21.75" customHeight="1">
      <c r="A153" s="39"/>
      <c r="B153" s="40"/>
      <c r="C153" s="220" t="s">
        <v>277</v>
      </c>
      <c r="D153" s="220" t="s">
        <v>146</v>
      </c>
      <c r="E153" s="221" t="s">
        <v>1145</v>
      </c>
      <c r="F153" s="222" t="s">
        <v>1146</v>
      </c>
      <c r="G153" s="223" t="s">
        <v>370</v>
      </c>
      <c r="H153" s="224">
        <v>4</v>
      </c>
      <c r="I153" s="225"/>
      <c r="J153" s="226">
        <f>ROUND(I153*H153,1)</f>
        <v>0</v>
      </c>
      <c r="K153" s="227"/>
      <c r="L153" s="45"/>
      <c r="M153" s="228" t="s">
        <v>1</v>
      </c>
      <c r="N153" s="229" t="s">
        <v>43</v>
      </c>
      <c r="O153" s="92"/>
      <c r="P153" s="230">
        <f>O153*H153</f>
        <v>0</v>
      </c>
      <c r="Q153" s="230">
        <v>0.00044000000000000002</v>
      </c>
      <c r="R153" s="230">
        <f>Q153*H153</f>
        <v>0.0017600000000000001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219</v>
      </c>
      <c r="AT153" s="232" t="s">
        <v>146</v>
      </c>
      <c r="AU153" s="232" t="s">
        <v>87</v>
      </c>
      <c r="AY153" s="18" t="s">
        <v>143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21</v>
      </c>
      <c r="BK153" s="233">
        <f>ROUND(I153*H153,1)</f>
        <v>0</v>
      </c>
      <c r="BL153" s="18" t="s">
        <v>219</v>
      </c>
      <c r="BM153" s="232" t="s">
        <v>1147</v>
      </c>
    </row>
    <row r="154" s="2" customFormat="1" ht="21.75" customHeight="1">
      <c r="A154" s="39"/>
      <c r="B154" s="40"/>
      <c r="C154" s="220" t="s">
        <v>282</v>
      </c>
      <c r="D154" s="220" t="s">
        <v>146</v>
      </c>
      <c r="E154" s="221" t="s">
        <v>1148</v>
      </c>
      <c r="F154" s="222" t="s">
        <v>1149</v>
      </c>
      <c r="G154" s="223" t="s">
        <v>370</v>
      </c>
      <c r="H154" s="224">
        <v>2</v>
      </c>
      <c r="I154" s="225"/>
      <c r="J154" s="226">
        <f>ROUND(I154*H154,1)</f>
        <v>0</v>
      </c>
      <c r="K154" s="227"/>
      <c r="L154" s="45"/>
      <c r="M154" s="228" t="s">
        <v>1</v>
      </c>
      <c r="N154" s="229" t="s">
        <v>43</v>
      </c>
      <c r="O154" s="92"/>
      <c r="P154" s="230">
        <f>O154*H154</f>
        <v>0</v>
      </c>
      <c r="Q154" s="230">
        <v>0.00016000000000000001</v>
      </c>
      <c r="R154" s="230">
        <f>Q154*H154</f>
        <v>0.00032000000000000003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219</v>
      </c>
      <c r="AT154" s="232" t="s">
        <v>146</v>
      </c>
      <c r="AU154" s="232" t="s">
        <v>87</v>
      </c>
      <c r="AY154" s="18" t="s">
        <v>143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21</v>
      </c>
      <c r="BK154" s="233">
        <f>ROUND(I154*H154,1)</f>
        <v>0</v>
      </c>
      <c r="BL154" s="18" t="s">
        <v>219</v>
      </c>
      <c r="BM154" s="232" t="s">
        <v>1150</v>
      </c>
    </row>
    <row r="155" s="2" customFormat="1" ht="21.75" customHeight="1">
      <c r="A155" s="39"/>
      <c r="B155" s="40"/>
      <c r="C155" s="220" t="s">
        <v>287</v>
      </c>
      <c r="D155" s="220" t="s">
        <v>146</v>
      </c>
      <c r="E155" s="221" t="s">
        <v>1151</v>
      </c>
      <c r="F155" s="222" t="s">
        <v>1152</v>
      </c>
      <c r="G155" s="223" t="s">
        <v>370</v>
      </c>
      <c r="H155" s="224">
        <v>1</v>
      </c>
      <c r="I155" s="225"/>
      <c r="J155" s="226">
        <f>ROUND(I155*H155,1)</f>
        <v>0</v>
      </c>
      <c r="K155" s="227"/>
      <c r="L155" s="45"/>
      <c r="M155" s="228" t="s">
        <v>1</v>
      </c>
      <c r="N155" s="229" t="s">
        <v>43</v>
      </c>
      <c r="O155" s="92"/>
      <c r="P155" s="230">
        <f>O155*H155</f>
        <v>0</v>
      </c>
      <c r="Q155" s="230">
        <v>0.00050000000000000001</v>
      </c>
      <c r="R155" s="230">
        <f>Q155*H155</f>
        <v>0.00050000000000000001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219</v>
      </c>
      <c r="AT155" s="232" t="s">
        <v>146</v>
      </c>
      <c r="AU155" s="232" t="s">
        <v>87</v>
      </c>
      <c r="AY155" s="18" t="s">
        <v>143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21</v>
      </c>
      <c r="BK155" s="233">
        <f>ROUND(I155*H155,1)</f>
        <v>0</v>
      </c>
      <c r="BL155" s="18" t="s">
        <v>219</v>
      </c>
      <c r="BM155" s="232" t="s">
        <v>1153</v>
      </c>
    </row>
    <row r="156" s="2" customFormat="1" ht="24.15" customHeight="1">
      <c r="A156" s="39"/>
      <c r="B156" s="40"/>
      <c r="C156" s="220" t="s">
        <v>292</v>
      </c>
      <c r="D156" s="220" t="s">
        <v>146</v>
      </c>
      <c r="E156" s="221" t="s">
        <v>1154</v>
      </c>
      <c r="F156" s="222" t="s">
        <v>1155</v>
      </c>
      <c r="G156" s="223" t="s">
        <v>256</v>
      </c>
      <c r="H156" s="268"/>
      <c r="I156" s="225"/>
      <c r="J156" s="226">
        <f>ROUND(I156*H156,1)</f>
        <v>0</v>
      </c>
      <c r="K156" s="227"/>
      <c r="L156" s="45"/>
      <c r="M156" s="228" t="s">
        <v>1</v>
      </c>
      <c r="N156" s="229" t="s">
        <v>43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219</v>
      </c>
      <c r="AT156" s="232" t="s">
        <v>146</v>
      </c>
      <c r="AU156" s="232" t="s">
        <v>87</v>
      </c>
      <c r="AY156" s="18" t="s">
        <v>143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21</v>
      </c>
      <c r="BK156" s="233">
        <f>ROUND(I156*H156,1)</f>
        <v>0</v>
      </c>
      <c r="BL156" s="18" t="s">
        <v>219</v>
      </c>
      <c r="BM156" s="232" t="s">
        <v>1156</v>
      </c>
    </row>
    <row r="157" s="12" customFormat="1" ht="22.8" customHeight="1">
      <c r="A157" s="12"/>
      <c r="B157" s="204"/>
      <c r="C157" s="205"/>
      <c r="D157" s="206" t="s">
        <v>77</v>
      </c>
      <c r="E157" s="218" t="s">
        <v>1157</v>
      </c>
      <c r="F157" s="218" t="s">
        <v>1158</v>
      </c>
      <c r="G157" s="205"/>
      <c r="H157" s="205"/>
      <c r="I157" s="208"/>
      <c r="J157" s="219">
        <f>BK157</f>
        <v>0</v>
      </c>
      <c r="K157" s="205"/>
      <c r="L157" s="210"/>
      <c r="M157" s="211"/>
      <c r="N157" s="212"/>
      <c r="O157" s="212"/>
      <c r="P157" s="213">
        <f>SUM(P158:P166)</f>
        <v>0</v>
      </c>
      <c r="Q157" s="212"/>
      <c r="R157" s="213">
        <f>SUM(R158:R166)</f>
        <v>0.68507000000000007</v>
      </c>
      <c r="S157" s="212"/>
      <c r="T157" s="214">
        <f>SUM(T158:T166)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5" t="s">
        <v>87</v>
      </c>
      <c r="AT157" s="216" t="s">
        <v>77</v>
      </c>
      <c r="AU157" s="216" t="s">
        <v>21</v>
      </c>
      <c r="AY157" s="215" t="s">
        <v>143</v>
      </c>
      <c r="BK157" s="217">
        <f>SUM(BK158:BK166)</f>
        <v>0</v>
      </c>
    </row>
    <row r="158" s="2" customFormat="1" ht="24.15" customHeight="1">
      <c r="A158" s="39"/>
      <c r="B158" s="40"/>
      <c r="C158" s="220" t="s">
        <v>297</v>
      </c>
      <c r="D158" s="220" t="s">
        <v>146</v>
      </c>
      <c r="E158" s="221" t="s">
        <v>1159</v>
      </c>
      <c r="F158" s="222" t="s">
        <v>1160</v>
      </c>
      <c r="G158" s="223" t="s">
        <v>370</v>
      </c>
      <c r="H158" s="224">
        <v>12</v>
      </c>
      <c r="I158" s="225"/>
      <c r="J158" s="226">
        <f>ROUND(I158*H158,1)</f>
        <v>0</v>
      </c>
      <c r="K158" s="227"/>
      <c r="L158" s="45"/>
      <c r="M158" s="228" t="s">
        <v>1</v>
      </c>
      <c r="N158" s="229" t="s">
        <v>43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219</v>
      </c>
      <c r="AT158" s="232" t="s">
        <v>146</v>
      </c>
      <c r="AU158" s="232" t="s">
        <v>87</v>
      </c>
      <c r="AY158" s="18" t="s">
        <v>143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21</v>
      </c>
      <c r="BK158" s="233">
        <f>ROUND(I158*H158,1)</f>
        <v>0</v>
      </c>
      <c r="BL158" s="18" t="s">
        <v>219</v>
      </c>
      <c r="BM158" s="232" t="s">
        <v>1161</v>
      </c>
    </row>
    <row r="159" s="2" customFormat="1" ht="24.15" customHeight="1">
      <c r="A159" s="39"/>
      <c r="B159" s="40"/>
      <c r="C159" s="220" t="s">
        <v>302</v>
      </c>
      <c r="D159" s="220" t="s">
        <v>146</v>
      </c>
      <c r="E159" s="221" t="s">
        <v>1162</v>
      </c>
      <c r="F159" s="222" t="s">
        <v>1163</v>
      </c>
      <c r="G159" s="223" t="s">
        <v>370</v>
      </c>
      <c r="H159" s="224">
        <v>12</v>
      </c>
      <c r="I159" s="225"/>
      <c r="J159" s="226">
        <f>ROUND(I159*H159,1)</f>
        <v>0</v>
      </c>
      <c r="K159" s="227"/>
      <c r="L159" s="45"/>
      <c r="M159" s="228" t="s">
        <v>1</v>
      </c>
      <c r="N159" s="229" t="s">
        <v>43</v>
      </c>
      <c r="O159" s="92"/>
      <c r="P159" s="230">
        <f>O159*H159</f>
        <v>0</v>
      </c>
      <c r="Q159" s="230">
        <v>0.025700000000000001</v>
      </c>
      <c r="R159" s="230">
        <f>Q159*H159</f>
        <v>0.30840000000000001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219</v>
      </c>
      <c r="AT159" s="232" t="s">
        <v>146</v>
      </c>
      <c r="AU159" s="232" t="s">
        <v>87</v>
      </c>
      <c r="AY159" s="18" t="s">
        <v>143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21</v>
      </c>
      <c r="BK159" s="233">
        <f>ROUND(I159*H159,1)</f>
        <v>0</v>
      </c>
      <c r="BL159" s="18" t="s">
        <v>219</v>
      </c>
      <c r="BM159" s="232" t="s">
        <v>1164</v>
      </c>
    </row>
    <row r="160" s="2" customFormat="1" ht="37.8" customHeight="1">
      <c r="A160" s="39"/>
      <c r="B160" s="40"/>
      <c r="C160" s="220" t="s">
        <v>250</v>
      </c>
      <c r="D160" s="220" t="s">
        <v>146</v>
      </c>
      <c r="E160" s="221" t="s">
        <v>1165</v>
      </c>
      <c r="F160" s="222" t="s">
        <v>1166</v>
      </c>
      <c r="G160" s="223" t="s">
        <v>370</v>
      </c>
      <c r="H160" s="224">
        <v>3</v>
      </c>
      <c r="I160" s="225"/>
      <c r="J160" s="226">
        <f>ROUND(I160*H160,1)</f>
        <v>0</v>
      </c>
      <c r="K160" s="227"/>
      <c r="L160" s="45"/>
      <c r="M160" s="228" t="s">
        <v>1</v>
      </c>
      <c r="N160" s="229" t="s">
        <v>43</v>
      </c>
      <c r="O160" s="92"/>
      <c r="P160" s="230">
        <f>O160*H160</f>
        <v>0</v>
      </c>
      <c r="Q160" s="230">
        <v>0.01035</v>
      </c>
      <c r="R160" s="230">
        <f>Q160*H160</f>
        <v>0.031050000000000001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219</v>
      </c>
      <c r="AT160" s="232" t="s">
        <v>146</v>
      </c>
      <c r="AU160" s="232" t="s">
        <v>87</v>
      </c>
      <c r="AY160" s="18" t="s">
        <v>143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21</v>
      </c>
      <c r="BK160" s="233">
        <f>ROUND(I160*H160,1)</f>
        <v>0</v>
      </c>
      <c r="BL160" s="18" t="s">
        <v>219</v>
      </c>
      <c r="BM160" s="232" t="s">
        <v>1167</v>
      </c>
    </row>
    <row r="161" s="2" customFormat="1" ht="37.8" customHeight="1">
      <c r="A161" s="39"/>
      <c r="B161" s="40"/>
      <c r="C161" s="220" t="s">
        <v>310</v>
      </c>
      <c r="D161" s="220" t="s">
        <v>146</v>
      </c>
      <c r="E161" s="221" t="s">
        <v>1168</v>
      </c>
      <c r="F161" s="222" t="s">
        <v>1169</v>
      </c>
      <c r="G161" s="223" t="s">
        <v>370</v>
      </c>
      <c r="H161" s="224">
        <v>2</v>
      </c>
      <c r="I161" s="225"/>
      <c r="J161" s="226">
        <f>ROUND(I161*H161,1)</f>
        <v>0</v>
      </c>
      <c r="K161" s="227"/>
      <c r="L161" s="45"/>
      <c r="M161" s="228" t="s">
        <v>1</v>
      </c>
      <c r="N161" s="229" t="s">
        <v>43</v>
      </c>
      <c r="O161" s="92"/>
      <c r="P161" s="230">
        <f>O161*H161</f>
        <v>0</v>
      </c>
      <c r="Q161" s="230">
        <v>0.026800000000000001</v>
      </c>
      <c r="R161" s="230">
        <f>Q161*H161</f>
        <v>0.053600000000000002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219</v>
      </c>
      <c r="AT161" s="232" t="s">
        <v>146</v>
      </c>
      <c r="AU161" s="232" t="s">
        <v>87</v>
      </c>
      <c r="AY161" s="18" t="s">
        <v>143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21</v>
      </c>
      <c r="BK161" s="233">
        <f>ROUND(I161*H161,1)</f>
        <v>0</v>
      </c>
      <c r="BL161" s="18" t="s">
        <v>219</v>
      </c>
      <c r="BM161" s="232" t="s">
        <v>1170</v>
      </c>
    </row>
    <row r="162" s="2" customFormat="1" ht="37.8" customHeight="1">
      <c r="A162" s="39"/>
      <c r="B162" s="40"/>
      <c r="C162" s="220" t="s">
        <v>316</v>
      </c>
      <c r="D162" s="220" t="s">
        <v>146</v>
      </c>
      <c r="E162" s="221" t="s">
        <v>1171</v>
      </c>
      <c r="F162" s="222" t="s">
        <v>1172</v>
      </c>
      <c r="G162" s="223" t="s">
        <v>370</v>
      </c>
      <c r="H162" s="224">
        <v>1</v>
      </c>
      <c r="I162" s="225"/>
      <c r="J162" s="226">
        <f>ROUND(I162*H162,1)</f>
        <v>0</v>
      </c>
      <c r="K162" s="227"/>
      <c r="L162" s="45"/>
      <c r="M162" s="228" t="s">
        <v>1</v>
      </c>
      <c r="N162" s="229" t="s">
        <v>43</v>
      </c>
      <c r="O162" s="92"/>
      <c r="P162" s="230">
        <f>O162*H162</f>
        <v>0</v>
      </c>
      <c r="Q162" s="230">
        <v>0.025159999999999998</v>
      </c>
      <c r="R162" s="230">
        <f>Q162*H162</f>
        <v>0.025159999999999998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219</v>
      </c>
      <c r="AT162" s="232" t="s">
        <v>146</v>
      </c>
      <c r="AU162" s="232" t="s">
        <v>87</v>
      </c>
      <c r="AY162" s="18" t="s">
        <v>143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21</v>
      </c>
      <c r="BK162" s="233">
        <f>ROUND(I162*H162,1)</f>
        <v>0</v>
      </c>
      <c r="BL162" s="18" t="s">
        <v>219</v>
      </c>
      <c r="BM162" s="232" t="s">
        <v>1173</v>
      </c>
    </row>
    <row r="163" s="2" customFormat="1" ht="37.8" customHeight="1">
      <c r="A163" s="39"/>
      <c r="B163" s="40"/>
      <c r="C163" s="220" t="s">
        <v>321</v>
      </c>
      <c r="D163" s="220" t="s">
        <v>146</v>
      </c>
      <c r="E163" s="221" t="s">
        <v>1174</v>
      </c>
      <c r="F163" s="222" t="s">
        <v>1175</v>
      </c>
      <c r="G163" s="223" t="s">
        <v>370</v>
      </c>
      <c r="H163" s="224">
        <v>5</v>
      </c>
      <c r="I163" s="225"/>
      <c r="J163" s="226">
        <f>ROUND(I163*H163,1)</f>
        <v>0</v>
      </c>
      <c r="K163" s="227"/>
      <c r="L163" s="45"/>
      <c r="M163" s="228" t="s">
        <v>1</v>
      </c>
      <c r="N163" s="229" t="s">
        <v>43</v>
      </c>
      <c r="O163" s="92"/>
      <c r="P163" s="230">
        <f>O163*H163</f>
        <v>0</v>
      </c>
      <c r="Q163" s="230">
        <v>0.042380000000000001</v>
      </c>
      <c r="R163" s="230">
        <f>Q163*H163</f>
        <v>0.21190000000000001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219</v>
      </c>
      <c r="AT163" s="232" t="s">
        <v>146</v>
      </c>
      <c r="AU163" s="232" t="s">
        <v>87</v>
      </c>
      <c r="AY163" s="18" t="s">
        <v>143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21</v>
      </c>
      <c r="BK163" s="233">
        <f>ROUND(I163*H163,1)</f>
        <v>0</v>
      </c>
      <c r="BL163" s="18" t="s">
        <v>219</v>
      </c>
      <c r="BM163" s="232" t="s">
        <v>1176</v>
      </c>
    </row>
    <row r="164" s="2" customFormat="1" ht="37.8" customHeight="1">
      <c r="A164" s="39"/>
      <c r="B164" s="40"/>
      <c r="C164" s="220" t="s">
        <v>327</v>
      </c>
      <c r="D164" s="220" t="s">
        <v>146</v>
      </c>
      <c r="E164" s="221" t="s">
        <v>1177</v>
      </c>
      <c r="F164" s="222" t="s">
        <v>1178</v>
      </c>
      <c r="G164" s="223" t="s">
        <v>370</v>
      </c>
      <c r="H164" s="224">
        <v>1</v>
      </c>
      <c r="I164" s="225"/>
      <c r="J164" s="226">
        <f>ROUND(I164*H164,1)</f>
        <v>0</v>
      </c>
      <c r="K164" s="227"/>
      <c r="L164" s="45"/>
      <c r="M164" s="228" t="s">
        <v>1</v>
      </c>
      <c r="N164" s="229" t="s">
        <v>43</v>
      </c>
      <c r="O164" s="92"/>
      <c r="P164" s="230">
        <f>O164*H164</f>
        <v>0</v>
      </c>
      <c r="Q164" s="230">
        <v>0.054960000000000002</v>
      </c>
      <c r="R164" s="230">
        <f>Q164*H164</f>
        <v>0.054960000000000002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219</v>
      </c>
      <c r="AT164" s="232" t="s">
        <v>146</v>
      </c>
      <c r="AU164" s="232" t="s">
        <v>87</v>
      </c>
      <c r="AY164" s="18" t="s">
        <v>143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21</v>
      </c>
      <c r="BK164" s="233">
        <f>ROUND(I164*H164,1)</f>
        <v>0</v>
      </c>
      <c r="BL164" s="18" t="s">
        <v>219</v>
      </c>
      <c r="BM164" s="232" t="s">
        <v>1179</v>
      </c>
    </row>
    <row r="165" s="2" customFormat="1" ht="16.5" customHeight="1">
      <c r="A165" s="39"/>
      <c r="B165" s="40"/>
      <c r="C165" s="220" t="s">
        <v>331</v>
      </c>
      <c r="D165" s="220" t="s">
        <v>146</v>
      </c>
      <c r="E165" s="221" t="s">
        <v>1180</v>
      </c>
      <c r="F165" s="222" t="s">
        <v>1181</v>
      </c>
      <c r="G165" s="223" t="s">
        <v>370</v>
      </c>
      <c r="H165" s="224">
        <v>12</v>
      </c>
      <c r="I165" s="225"/>
      <c r="J165" s="226">
        <f>ROUND(I165*H165,1)</f>
        <v>0</v>
      </c>
      <c r="K165" s="227"/>
      <c r="L165" s="45"/>
      <c r="M165" s="228" t="s">
        <v>1</v>
      </c>
      <c r="N165" s="229" t="s">
        <v>43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219</v>
      </c>
      <c r="AT165" s="232" t="s">
        <v>146</v>
      </c>
      <c r="AU165" s="232" t="s">
        <v>87</v>
      </c>
      <c r="AY165" s="18" t="s">
        <v>143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21</v>
      </c>
      <c r="BK165" s="233">
        <f>ROUND(I165*H165,1)</f>
        <v>0</v>
      </c>
      <c r="BL165" s="18" t="s">
        <v>219</v>
      </c>
      <c r="BM165" s="232" t="s">
        <v>1182</v>
      </c>
    </row>
    <row r="166" s="2" customFormat="1" ht="24.15" customHeight="1">
      <c r="A166" s="39"/>
      <c r="B166" s="40"/>
      <c r="C166" s="220" t="s">
        <v>337</v>
      </c>
      <c r="D166" s="220" t="s">
        <v>146</v>
      </c>
      <c r="E166" s="221" t="s">
        <v>1183</v>
      </c>
      <c r="F166" s="222" t="s">
        <v>1184</v>
      </c>
      <c r="G166" s="223" t="s">
        <v>256</v>
      </c>
      <c r="H166" s="268"/>
      <c r="I166" s="225"/>
      <c r="J166" s="226">
        <f>ROUND(I166*H166,1)</f>
        <v>0</v>
      </c>
      <c r="K166" s="227"/>
      <c r="L166" s="45"/>
      <c r="M166" s="228" t="s">
        <v>1</v>
      </c>
      <c r="N166" s="229" t="s">
        <v>43</v>
      </c>
      <c r="O166" s="92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219</v>
      </c>
      <c r="AT166" s="232" t="s">
        <v>146</v>
      </c>
      <c r="AU166" s="232" t="s">
        <v>87</v>
      </c>
      <c r="AY166" s="18" t="s">
        <v>143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21</v>
      </c>
      <c r="BK166" s="233">
        <f>ROUND(I166*H166,1)</f>
        <v>0</v>
      </c>
      <c r="BL166" s="18" t="s">
        <v>219</v>
      </c>
      <c r="BM166" s="232" t="s">
        <v>1185</v>
      </c>
    </row>
    <row r="167" s="12" customFormat="1" ht="25.92" customHeight="1">
      <c r="A167" s="12"/>
      <c r="B167" s="204"/>
      <c r="C167" s="205"/>
      <c r="D167" s="206" t="s">
        <v>77</v>
      </c>
      <c r="E167" s="207" t="s">
        <v>1039</v>
      </c>
      <c r="F167" s="207" t="s">
        <v>1040</v>
      </c>
      <c r="G167" s="205"/>
      <c r="H167" s="205"/>
      <c r="I167" s="208"/>
      <c r="J167" s="209">
        <f>BK167</f>
        <v>0</v>
      </c>
      <c r="K167" s="205"/>
      <c r="L167" s="210"/>
      <c r="M167" s="211"/>
      <c r="N167" s="212"/>
      <c r="O167" s="212"/>
      <c r="P167" s="213">
        <f>P168</f>
        <v>0</v>
      </c>
      <c r="Q167" s="212"/>
      <c r="R167" s="213">
        <f>R168</f>
        <v>0</v>
      </c>
      <c r="S167" s="212"/>
      <c r="T167" s="214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5" t="s">
        <v>21</v>
      </c>
      <c r="AT167" s="216" t="s">
        <v>77</v>
      </c>
      <c r="AU167" s="216" t="s">
        <v>78</v>
      </c>
      <c r="AY167" s="215" t="s">
        <v>143</v>
      </c>
      <c r="BK167" s="217">
        <f>BK168</f>
        <v>0</v>
      </c>
    </row>
    <row r="168" s="12" customFormat="1" ht="22.8" customHeight="1">
      <c r="A168" s="12"/>
      <c r="B168" s="204"/>
      <c r="C168" s="205"/>
      <c r="D168" s="206" t="s">
        <v>77</v>
      </c>
      <c r="E168" s="218" t="s">
        <v>1041</v>
      </c>
      <c r="F168" s="218" t="s">
        <v>1040</v>
      </c>
      <c r="G168" s="205"/>
      <c r="H168" s="205"/>
      <c r="I168" s="208"/>
      <c r="J168" s="219">
        <f>BK168</f>
        <v>0</v>
      </c>
      <c r="K168" s="205"/>
      <c r="L168" s="210"/>
      <c r="M168" s="211"/>
      <c r="N168" s="212"/>
      <c r="O168" s="212"/>
      <c r="P168" s="213">
        <f>SUM(P169:P175)</f>
        <v>0</v>
      </c>
      <c r="Q168" s="212"/>
      <c r="R168" s="213">
        <f>SUM(R169:R175)</f>
        <v>0</v>
      </c>
      <c r="S168" s="212"/>
      <c r="T168" s="214">
        <f>SUM(T169:T175)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5" t="s">
        <v>21</v>
      </c>
      <c r="AT168" s="216" t="s">
        <v>77</v>
      </c>
      <c r="AU168" s="216" t="s">
        <v>21</v>
      </c>
      <c r="AY168" s="215" t="s">
        <v>143</v>
      </c>
      <c r="BK168" s="217">
        <f>SUM(BK169:BK175)</f>
        <v>0</v>
      </c>
    </row>
    <row r="169" s="2" customFormat="1" ht="16.5" customHeight="1">
      <c r="A169" s="39"/>
      <c r="B169" s="40"/>
      <c r="C169" s="220" t="s">
        <v>340</v>
      </c>
      <c r="D169" s="220" t="s">
        <v>146</v>
      </c>
      <c r="E169" s="221" t="s">
        <v>1186</v>
      </c>
      <c r="F169" s="222" t="s">
        <v>1187</v>
      </c>
      <c r="G169" s="223" t="s">
        <v>387</v>
      </c>
      <c r="H169" s="224">
        <v>24</v>
      </c>
      <c r="I169" s="225"/>
      <c r="J169" s="226">
        <f>ROUND(I169*H169,1)</f>
        <v>0</v>
      </c>
      <c r="K169" s="227"/>
      <c r="L169" s="45"/>
      <c r="M169" s="228" t="s">
        <v>1</v>
      </c>
      <c r="N169" s="229" t="s">
        <v>43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1044</v>
      </c>
      <c r="AT169" s="232" t="s">
        <v>146</v>
      </c>
      <c r="AU169" s="232" t="s">
        <v>87</v>
      </c>
      <c r="AY169" s="18" t="s">
        <v>143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21</v>
      </c>
      <c r="BK169" s="233">
        <f>ROUND(I169*H169,1)</f>
        <v>0</v>
      </c>
      <c r="BL169" s="18" t="s">
        <v>1044</v>
      </c>
      <c r="BM169" s="232" t="s">
        <v>1188</v>
      </c>
    </row>
    <row r="170" s="2" customFormat="1" ht="16.5" customHeight="1">
      <c r="A170" s="39"/>
      <c r="B170" s="40"/>
      <c r="C170" s="220" t="s">
        <v>347</v>
      </c>
      <c r="D170" s="220" t="s">
        <v>146</v>
      </c>
      <c r="E170" s="221" t="s">
        <v>1042</v>
      </c>
      <c r="F170" s="222" t="s">
        <v>1189</v>
      </c>
      <c r="G170" s="223" t="s">
        <v>387</v>
      </c>
      <c r="H170" s="224">
        <v>16</v>
      </c>
      <c r="I170" s="225"/>
      <c r="J170" s="226">
        <f>ROUND(I170*H170,1)</f>
        <v>0</v>
      </c>
      <c r="K170" s="227"/>
      <c r="L170" s="45"/>
      <c r="M170" s="228" t="s">
        <v>1</v>
      </c>
      <c r="N170" s="229" t="s">
        <v>43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1044</v>
      </c>
      <c r="AT170" s="232" t="s">
        <v>146</v>
      </c>
      <c r="AU170" s="232" t="s">
        <v>87</v>
      </c>
      <c r="AY170" s="18" t="s">
        <v>143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21</v>
      </c>
      <c r="BK170" s="233">
        <f>ROUND(I170*H170,1)</f>
        <v>0</v>
      </c>
      <c r="BL170" s="18" t="s">
        <v>1044</v>
      </c>
      <c r="BM170" s="232" t="s">
        <v>1190</v>
      </c>
    </row>
    <row r="171" s="2" customFormat="1" ht="16.5" customHeight="1">
      <c r="A171" s="39"/>
      <c r="B171" s="40"/>
      <c r="C171" s="220" t="s">
        <v>352</v>
      </c>
      <c r="D171" s="220" t="s">
        <v>146</v>
      </c>
      <c r="E171" s="221" t="s">
        <v>1046</v>
      </c>
      <c r="F171" s="222" t="s">
        <v>1191</v>
      </c>
      <c r="G171" s="223" t="s">
        <v>370</v>
      </c>
      <c r="H171" s="224">
        <v>1</v>
      </c>
      <c r="I171" s="225"/>
      <c r="J171" s="226">
        <f>ROUND(I171*H171,1)</f>
        <v>0</v>
      </c>
      <c r="K171" s="227"/>
      <c r="L171" s="45"/>
      <c r="M171" s="228" t="s">
        <v>1</v>
      </c>
      <c r="N171" s="229" t="s">
        <v>43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1044</v>
      </c>
      <c r="AT171" s="232" t="s">
        <v>146</v>
      </c>
      <c r="AU171" s="232" t="s">
        <v>87</v>
      </c>
      <c r="AY171" s="18" t="s">
        <v>143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21</v>
      </c>
      <c r="BK171" s="233">
        <f>ROUND(I171*H171,1)</f>
        <v>0</v>
      </c>
      <c r="BL171" s="18" t="s">
        <v>1044</v>
      </c>
      <c r="BM171" s="232" t="s">
        <v>1192</v>
      </c>
    </row>
    <row r="172" s="2" customFormat="1" ht="16.5" customHeight="1">
      <c r="A172" s="39"/>
      <c r="B172" s="40"/>
      <c r="C172" s="220" t="s">
        <v>358</v>
      </c>
      <c r="D172" s="220" t="s">
        <v>146</v>
      </c>
      <c r="E172" s="221" t="s">
        <v>1049</v>
      </c>
      <c r="F172" s="222" t="s">
        <v>1193</v>
      </c>
      <c r="G172" s="223" t="s">
        <v>370</v>
      </c>
      <c r="H172" s="224">
        <v>1</v>
      </c>
      <c r="I172" s="225"/>
      <c r="J172" s="226">
        <f>ROUND(I172*H172,1)</f>
        <v>0</v>
      </c>
      <c r="K172" s="227"/>
      <c r="L172" s="45"/>
      <c r="M172" s="228" t="s">
        <v>1</v>
      </c>
      <c r="N172" s="229" t="s">
        <v>43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1044</v>
      </c>
      <c r="AT172" s="232" t="s">
        <v>146</v>
      </c>
      <c r="AU172" s="232" t="s">
        <v>87</v>
      </c>
      <c r="AY172" s="18" t="s">
        <v>143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21</v>
      </c>
      <c r="BK172" s="233">
        <f>ROUND(I172*H172,1)</f>
        <v>0</v>
      </c>
      <c r="BL172" s="18" t="s">
        <v>1044</v>
      </c>
      <c r="BM172" s="232" t="s">
        <v>1194</v>
      </c>
    </row>
    <row r="173" s="2" customFormat="1" ht="16.5" customHeight="1">
      <c r="A173" s="39"/>
      <c r="B173" s="40"/>
      <c r="C173" s="220" t="s">
        <v>363</v>
      </c>
      <c r="D173" s="220" t="s">
        <v>146</v>
      </c>
      <c r="E173" s="221" t="s">
        <v>1195</v>
      </c>
      <c r="F173" s="222" t="s">
        <v>1196</v>
      </c>
      <c r="G173" s="223" t="s">
        <v>370</v>
      </c>
      <c r="H173" s="224">
        <v>12</v>
      </c>
      <c r="I173" s="225"/>
      <c r="J173" s="226">
        <f>ROUND(I173*H173,1)</f>
        <v>0</v>
      </c>
      <c r="K173" s="227"/>
      <c r="L173" s="45"/>
      <c r="M173" s="228" t="s">
        <v>1</v>
      </c>
      <c r="N173" s="229" t="s">
        <v>43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1044</v>
      </c>
      <c r="AT173" s="232" t="s">
        <v>146</v>
      </c>
      <c r="AU173" s="232" t="s">
        <v>87</v>
      </c>
      <c r="AY173" s="18" t="s">
        <v>143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21</v>
      </c>
      <c r="BK173" s="233">
        <f>ROUND(I173*H173,1)</f>
        <v>0</v>
      </c>
      <c r="BL173" s="18" t="s">
        <v>1044</v>
      </c>
      <c r="BM173" s="232" t="s">
        <v>1197</v>
      </c>
    </row>
    <row r="174" s="2" customFormat="1" ht="16.5" customHeight="1">
      <c r="A174" s="39"/>
      <c r="B174" s="40"/>
      <c r="C174" s="220" t="s">
        <v>367</v>
      </c>
      <c r="D174" s="220" t="s">
        <v>146</v>
      </c>
      <c r="E174" s="221" t="s">
        <v>1198</v>
      </c>
      <c r="F174" s="222" t="s">
        <v>1199</v>
      </c>
      <c r="G174" s="223" t="s">
        <v>970</v>
      </c>
      <c r="H174" s="224">
        <v>1</v>
      </c>
      <c r="I174" s="225"/>
      <c r="J174" s="226">
        <f>ROUND(I174*H174,1)</f>
        <v>0</v>
      </c>
      <c r="K174" s="227"/>
      <c r="L174" s="45"/>
      <c r="M174" s="228" t="s">
        <v>1</v>
      </c>
      <c r="N174" s="229" t="s">
        <v>43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1044</v>
      </c>
      <c r="AT174" s="232" t="s">
        <v>146</v>
      </c>
      <c r="AU174" s="232" t="s">
        <v>87</v>
      </c>
      <c r="AY174" s="18" t="s">
        <v>143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21</v>
      </c>
      <c r="BK174" s="233">
        <f>ROUND(I174*H174,1)</f>
        <v>0</v>
      </c>
      <c r="BL174" s="18" t="s">
        <v>1044</v>
      </c>
      <c r="BM174" s="232" t="s">
        <v>1200</v>
      </c>
    </row>
    <row r="175" s="2" customFormat="1" ht="16.5" customHeight="1">
      <c r="A175" s="39"/>
      <c r="B175" s="40"/>
      <c r="C175" s="220" t="s">
        <v>372</v>
      </c>
      <c r="D175" s="220" t="s">
        <v>146</v>
      </c>
      <c r="E175" s="221" t="s">
        <v>1201</v>
      </c>
      <c r="F175" s="222" t="s">
        <v>1202</v>
      </c>
      <c r="G175" s="223" t="s">
        <v>970</v>
      </c>
      <c r="H175" s="224">
        <v>1</v>
      </c>
      <c r="I175" s="225"/>
      <c r="J175" s="226">
        <f>ROUND(I175*H175,1)</f>
        <v>0</v>
      </c>
      <c r="K175" s="227"/>
      <c r="L175" s="45"/>
      <c r="M175" s="293" t="s">
        <v>1</v>
      </c>
      <c r="N175" s="294" t="s">
        <v>43</v>
      </c>
      <c r="O175" s="295"/>
      <c r="P175" s="296">
        <f>O175*H175</f>
        <v>0</v>
      </c>
      <c r="Q175" s="296">
        <v>0</v>
      </c>
      <c r="R175" s="296">
        <f>Q175*H175</f>
        <v>0</v>
      </c>
      <c r="S175" s="296">
        <v>0</v>
      </c>
      <c r="T175" s="29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1044</v>
      </c>
      <c r="AT175" s="232" t="s">
        <v>146</v>
      </c>
      <c r="AU175" s="232" t="s">
        <v>87</v>
      </c>
      <c r="AY175" s="18" t="s">
        <v>143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21</v>
      </c>
      <c r="BK175" s="233">
        <f>ROUND(I175*H175,1)</f>
        <v>0</v>
      </c>
      <c r="BL175" s="18" t="s">
        <v>1044</v>
      </c>
      <c r="BM175" s="232" t="s">
        <v>1203</v>
      </c>
    </row>
    <row r="176" s="2" customFormat="1" ht="6.96" customHeight="1">
      <c r="A176" s="39"/>
      <c r="B176" s="67"/>
      <c r="C176" s="68"/>
      <c r="D176" s="68"/>
      <c r="E176" s="68"/>
      <c r="F176" s="68"/>
      <c r="G176" s="68"/>
      <c r="H176" s="68"/>
      <c r="I176" s="68"/>
      <c r="J176" s="68"/>
      <c r="K176" s="68"/>
      <c r="L176" s="45"/>
      <c r="M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</row>
  </sheetData>
  <sheetProtection sheet="1" autoFilter="0" formatColumns="0" formatRows="0" objects="1" scenarios="1" spinCount="100000" saltValue="Wn9R2v9JTmFT7G8Hpd2gYMgMWSlXqzIOafG6tI87wYoLnBvT3AzsLNAhA7vZNcbt4vDzgT0N9xQJzcB6nfi3mA==" hashValue="/16Ls3/YL1PZxIVc7qbUv0oKdrFE5+2YavPk5ZDxFX1GNpCW/ovOIYiPfhIEA957d3aopqWY6bw00wu8DaMx4w==" algorithmName="SHA-512" password="CC35"/>
  <autoFilter ref="C122:K17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100</v>
      </c>
      <c r="L4" s="21"/>
      <c r="M4" s="14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17</v>
      </c>
      <c r="L6" s="21"/>
    </row>
    <row r="7" s="1" customFormat="1" ht="16.5" customHeight="1">
      <c r="B7" s="21"/>
      <c r="E7" s="142" t="str">
        <f>'Rekapitulace stavby'!K6</f>
        <v>Rekonstrukce půdního prostoru - půdní vestavba, MŠ Kamenná 21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1204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19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21. 2. 2022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29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ROUND(J120,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ROUND((SUM(BE120:BE193)),  0)</f>
        <v>0</v>
      </c>
      <c r="G33" s="39"/>
      <c r="H33" s="39"/>
      <c r="I33" s="156">
        <v>0.20999999999999999</v>
      </c>
      <c r="J33" s="155">
        <f>ROUND(((SUM(BE120:BE193))*I33),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ROUND((SUM(BF120:BF193)),  0)</f>
        <v>0</v>
      </c>
      <c r="G34" s="39"/>
      <c r="H34" s="39"/>
      <c r="I34" s="156">
        <v>0.14999999999999999</v>
      </c>
      <c r="J34" s="155">
        <f>ROUND(((SUM(BF120:BF193))*I34),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ROUND((SUM(BG120:BG193)),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ROUND((SUM(BH120:BH193)),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ROUND((SUM(BI120:BI193)),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půdního prostoru - půdní vestavba, MŠ Kamenná 21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04 - Elektroinstalace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Kamenná 21, Brno</v>
      </c>
      <c r="G89" s="41"/>
      <c r="H89" s="41"/>
      <c r="I89" s="33" t="s">
        <v>24</v>
      </c>
      <c r="J89" s="80" t="str">
        <f>IF(J12="","",J12)</f>
        <v>21. 2. 2022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26</v>
      </c>
      <c r="D91" s="41"/>
      <c r="E91" s="41"/>
      <c r="F91" s="28" t="str">
        <f>E15</f>
        <v>Statutární město Brno</v>
      </c>
      <c r="G91" s="41"/>
      <c r="H91" s="41"/>
      <c r="I91" s="33" t="s">
        <v>32</v>
      </c>
      <c r="J91" s="37" t="str">
        <f>E21</f>
        <v>Ing. Otakar Mikulka, Horní 26, Brno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104</v>
      </c>
      <c r="D94" s="177"/>
      <c r="E94" s="177"/>
      <c r="F94" s="177"/>
      <c r="G94" s="177"/>
      <c r="H94" s="177"/>
      <c r="I94" s="177"/>
      <c r="J94" s="178" t="s">
        <v>105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106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107</v>
      </c>
    </row>
    <row r="97" s="9" customFormat="1" ht="24.96" customHeight="1">
      <c r="A97" s="9"/>
      <c r="B97" s="180"/>
      <c r="C97" s="181"/>
      <c r="D97" s="182" t="s">
        <v>1205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1206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1207</v>
      </c>
      <c r="E99" s="189"/>
      <c r="F99" s="189"/>
      <c r="G99" s="189"/>
      <c r="H99" s="189"/>
      <c r="I99" s="189"/>
      <c r="J99" s="190">
        <f>J179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1208</v>
      </c>
      <c r="E100" s="189"/>
      <c r="F100" s="189"/>
      <c r="G100" s="189"/>
      <c r="H100" s="189"/>
      <c r="I100" s="189"/>
      <c r="J100" s="190">
        <f>J185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128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17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Rekonstrukce půdního prostoru - půdní vestavba, MŠ Kamenná 21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101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04 - Elektroinstalace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22</v>
      </c>
      <c r="D114" s="41"/>
      <c r="E114" s="41"/>
      <c r="F114" s="28" t="str">
        <f>F12</f>
        <v>Kamenná 21, Brno</v>
      </c>
      <c r="G114" s="41"/>
      <c r="H114" s="41"/>
      <c r="I114" s="33" t="s">
        <v>24</v>
      </c>
      <c r="J114" s="80" t="str">
        <f>IF(J12="","",J12)</f>
        <v>21. 2. 2022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3" t="s">
        <v>26</v>
      </c>
      <c r="D116" s="41"/>
      <c r="E116" s="41"/>
      <c r="F116" s="28" t="str">
        <f>E15</f>
        <v>Statutární město Brno</v>
      </c>
      <c r="G116" s="41"/>
      <c r="H116" s="41"/>
      <c r="I116" s="33" t="s">
        <v>32</v>
      </c>
      <c r="J116" s="37" t="str">
        <f>E21</f>
        <v>Ing. Otakar Mikulka, Horní 26, Brno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33" t="s">
        <v>35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129</v>
      </c>
      <c r="D119" s="195" t="s">
        <v>63</v>
      </c>
      <c r="E119" s="195" t="s">
        <v>59</v>
      </c>
      <c r="F119" s="195" t="s">
        <v>60</v>
      </c>
      <c r="G119" s="195" t="s">
        <v>130</v>
      </c>
      <c r="H119" s="195" t="s">
        <v>131</v>
      </c>
      <c r="I119" s="195" t="s">
        <v>132</v>
      </c>
      <c r="J119" s="196" t="s">
        <v>105</v>
      </c>
      <c r="K119" s="197" t="s">
        <v>133</v>
      </c>
      <c r="L119" s="198"/>
      <c r="M119" s="101" t="s">
        <v>1</v>
      </c>
      <c r="N119" s="102" t="s">
        <v>42</v>
      </c>
      <c r="O119" s="102" t="s">
        <v>134</v>
      </c>
      <c r="P119" s="102" t="s">
        <v>135</v>
      </c>
      <c r="Q119" s="102" t="s">
        <v>136</v>
      </c>
      <c r="R119" s="102" t="s">
        <v>137</v>
      </c>
      <c r="S119" s="102" t="s">
        <v>138</v>
      </c>
      <c r="T119" s="103" t="s">
        <v>139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140</v>
      </c>
      <c r="D120" s="41"/>
      <c r="E120" s="41"/>
      <c r="F120" s="41"/>
      <c r="G120" s="41"/>
      <c r="H120" s="41"/>
      <c r="I120" s="41"/>
      <c r="J120" s="199">
        <f>BK120</f>
        <v>0</v>
      </c>
      <c r="K120" s="41"/>
      <c r="L120" s="45"/>
      <c r="M120" s="104"/>
      <c r="N120" s="200"/>
      <c r="O120" s="105"/>
      <c r="P120" s="201">
        <f>P121</f>
        <v>0</v>
      </c>
      <c r="Q120" s="105"/>
      <c r="R120" s="201">
        <f>R121</f>
        <v>0.96392</v>
      </c>
      <c r="S120" s="105"/>
      <c r="T120" s="202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77</v>
      </c>
      <c r="AU120" s="18" t="s">
        <v>107</v>
      </c>
      <c r="BK120" s="203">
        <f>BK121</f>
        <v>0</v>
      </c>
    </row>
    <row r="121" s="12" customFormat="1" ht="25.92" customHeight="1">
      <c r="A121" s="12"/>
      <c r="B121" s="204"/>
      <c r="C121" s="205"/>
      <c r="D121" s="206" t="s">
        <v>77</v>
      </c>
      <c r="E121" s="207" t="s">
        <v>247</v>
      </c>
      <c r="F121" s="207" t="s">
        <v>1209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P122+P179+P185</f>
        <v>0</v>
      </c>
      <c r="Q121" s="212"/>
      <c r="R121" s="213">
        <f>R122+R179+R185</f>
        <v>0.96392</v>
      </c>
      <c r="S121" s="212"/>
      <c r="T121" s="214">
        <f>T122+T179+T185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162</v>
      </c>
      <c r="AT121" s="216" t="s">
        <v>77</v>
      </c>
      <c r="AU121" s="216" t="s">
        <v>78</v>
      </c>
      <c r="AY121" s="215" t="s">
        <v>143</v>
      </c>
      <c r="BK121" s="217">
        <f>BK122+BK179+BK185</f>
        <v>0</v>
      </c>
    </row>
    <row r="122" s="12" customFormat="1" ht="22.8" customHeight="1">
      <c r="A122" s="12"/>
      <c r="B122" s="204"/>
      <c r="C122" s="205"/>
      <c r="D122" s="206" t="s">
        <v>77</v>
      </c>
      <c r="E122" s="218" t="s">
        <v>1210</v>
      </c>
      <c r="F122" s="218" t="s">
        <v>1211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SUM(P123:P178)</f>
        <v>0</v>
      </c>
      <c r="Q122" s="212"/>
      <c r="R122" s="213">
        <f>SUM(R123:R178)</f>
        <v>0.39549999999999996</v>
      </c>
      <c r="S122" s="212"/>
      <c r="T122" s="214">
        <f>SUM(T123:T178)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162</v>
      </c>
      <c r="AT122" s="216" t="s">
        <v>77</v>
      </c>
      <c r="AU122" s="216" t="s">
        <v>21</v>
      </c>
      <c r="AY122" s="215" t="s">
        <v>143</v>
      </c>
      <c r="BK122" s="217">
        <f>SUM(BK123:BK178)</f>
        <v>0</v>
      </c>
    </row>
    <row r="123" s="2" customFormat="1" ht="24.15" customHeight="1">
      <c r="A123" s="39"/>
      <c r="B123" s="40"/>
      <c r="C123" s="220" t="s">
        <v>21</v>
      </c>
      <c r="D123" s="220" t="s">
        <v>146</v>
      </c>
      <c r="E123" s="221" t="s">
        <v>1212</v>
      </c>
      <c r="F123" s="222" t="s">
        <v>1213</v>
      </c>
      <c r="G123" s="223" t="s">
        <v>370</v>
      </c>
      <c r="H123" s="224">
        <v>49</v>
      </c>
      <c r="I123" s="225"/>
      <c r="J123" s="226">
        <f>ROUND(I123*H123,1)</f>
        <v>0</v>
      </c>
      <c r="K123" s="227"/>
      <c r="L123" s="45"/>
      <c r="M123" s="228" t="s">
        <v>1</v>
      </c>
      <c r="N123" s="229" t="s">
        <v>43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495</v>
      </c>
      <c r="AT123" s="232" t="s">
        <v>146</v>
      </c>
      <c r="AU123" s="232" t="s">
        <v>87</v>
      </c>
      <c r="AY123" s="18" t="s">
        <v>143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21</v>
      </c>
      <c r="BK123" s="233">
        <f>ROUND(I123*H123,1)</f>
        <v>0</v>
      </c>
      <c r="BL123" s="18" t="s">
        <v>495</v>
      </c>
      <c r="BM123" s="232" t="s">
        <v>1214</v>
      </c>
    </row>
    <row r="124" s="2" customFormat="1" ht="44.25" customHeight="1">
      <c r="A124" s="39"/>
      <c r="B124" s="40"/>
      <c r="C124" s="220" t="s">
        <v>87</v>
      </c>
      <c r="D124" s="220" t="s">
        <v>146</v>
      </c>
      <c r="E124" s="221" t="s">
        <v>1215</v>
      </c>
      <c r="F124" s="222" t="s">
        <v>1216</v>
      </c>
      <c r="G124" s="223" t="s">
        <v>370</v>
      </c>
      <c r="H124" s="224">
        <v>21</v>
      </c>
      <c r="I124" s="225"/>
      <c r="J124" s="226">
        <f>ROUND(I124*H124,1)</f>
        <v>0</v>
      </c>
      <c r="K124" s="227"/>
      <c r="L124" s="45"/>
      <c r="M124" s="228" t="s">
        <v>1</v>
      </c>
      <c r="N124" s="229" t="s">
        <v>43</v>
      </c>
      <c r="O124" s="92"/>
      <c r="P124" s="230">
        <f>O124*H124</f>
        <v>0</v>
      </c>
      <c r="Q124" s="230">
        <v>9.0000000000000006E-05</v>
      </c>
      <c r="R124" s="230">
        <f>Q124*H124</f>
        <v>0.0018900000000000002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495</v>
      </c>
      <c r="AT124" s="232" t="s">
        <v>146</v>
      </c>
      <c r="AU124" s="232" t="s">
        <v>87</v>
      </c>
      <c r="AY124" s="18" t="s">
        <v>143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21</v>
      </c>
      <c r="BK124" s="233">
        <f>ROUND(I124*H124,1)</f>
        <v>0</v>
      </c>
      <c r="BL124" s="18" t="s">
        <v>495</v>
      </c>
      <c r="BM124" s="232" t="s">
        <v>1217</v>
      </c>
    </row>
    <row r="125" s="2" customFormat="1" ht="24.15" customHeight="1">
      <c r="A125" s="39"/>
      <c r="B125" s="40"/>
      <c r="C125" s="220" t="s">
        <v>162</v>
      </c>
      <c r="D125" s="220" t="s">
        <v>146</v>
      </c>
      <c r="E125" s="221" t="s">
        <v>1218</v>
      </c>
      <c r="F125" s="222" t="s">
        <v>1219</v>
      </c>
      <c r="G125" s="223" t="s">
        <v>370</v>
      </c>
      <c r="H125" s="224">
        <v>21</v>
      </c>
      <c r="I125" s="225"/>
      <c r="J125" s="226">
        <f>ROUND(I125*H125,1)</f>
        <v>0</v>
      </c>
      <c r="K125" s="227"/>
      <c r="L125" s="45"/>
      <c r="M125" s="228" t="s">
        <v>1</v>
      </c>
      <c r="N125" s="229" t="s">
        <v>43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495</v>
      </c>
      <c r="AT125" s="232" t="s">
        <v>146</v>
      </c>
      <c r="AU125" s="232" t="s">
        <v>87</v>
      </c>
      <c r="AY125" s="18" t="s">
        <v>143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21</v>
      </c>
      <c r="BK125" s="233">
        <f>ROUND(I125*H125,1)</f>
        <v>0</v>
      </c>
      <c r="BL125" s="18" t="s">
        <v>495</v>
      </c>
      <c r="BM125" s="232" t="s">
        <v>1220</v>
      </c>
    </row>
    <row r="126" s="2" customFormat="1" ht="24.15" customHeight="1">
      <c r="A126" s="39"/>
      <c r="B126" s="40"/>
      <c r="C126" s="220" t="s">
        <v>150</v>
      </c>
      <c r="D126" s="220" t="s">
        <v>146</v>
      </c>
      <c r="E126" s="221" t="s">
        <v>1221</v>
      </c>
      <c r="F126" s="222" t="s">
        <v>1222</v>
      </c>
      <c r="G126" s="223" t="s">
        <v>149</v>
      </c>
      <c r="H126" s="224">
        <v>0.5</v>
      </c>
      <c r="I126" s="225"/>
      <c r="J126" s="226">
        <f>ROUND(I126*H126,1)</f>
        <v>0</v>
      </c>
      <c r="K126" s="227"/>
      <c r="L126" s="45"/>
      <c r="M126" s="228" t="s">
        <v>1</v>
      </c>
      <c r="N126" s="229" t="s">
        <v>43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495</v>
      </c>
      <c r="AT126" s="232" t="s">
        <v>146</v>
      </c>
      <c r="AU126" s="232" t="s">
        <v>87</v>
      </c>
      <c r="AY126" s="18" t="s">
        <v>143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21</v>
      </c>
      <c r="BK126" s="233">
        <f>ROUND(I126*H126,1)</f>
        <v>0</v>
      </c>
      <c r="BL126" s="18" t="s">
        <v>495</v>
      </c>
      <c r="BM126" s="232" t="s">
        <v>1223</v>
      </c>
    </row>
    <row r="127" s="2" customFormat="1" ht="24.15" customHeight="1">
      <c r="A127" s="39"/>
      <c r="B127" s="40"/>
      <c r="C127" s="220" t="s">
        <v>170</v>
      </c>
      <c r="D127" s="220" t="s">
        <v>146</v>
      </c>
      <c r="E127" s="221" t="s">
        <v>1224</v>
      </c>
      <c r="F127" s="222" t="s">
        <v>1225</v>
      </c>
      <c r="G127" s="223" t="s">
        <v>149</v>
      </c>
      <c r="H127" s="224">
        <v>0.5</v>
      </c>
      <c r="I127" s="225"/>
      <c r="J127" s="226">
        <f>ROUND(I127*H127,1)</f>
        <v>0</v>
      </c>
      <c r="K127" s="227"/>
      <c r="L127" s="45"/>
      <c r="M127" s="228" t="s">
        <v>1</v>
      </c>
      <c r="N127" s="229" t="s">
        <v>43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495</v>
      </c>
      <c r="AT127" s="232" t="s">
        <v>146</v>
      </c>
      <c r="AU127" s="232" t="s">
        <v>87</v>
      </c>
      <c r="AY127" s="18" t="s">
        <v>143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21</v>
      </c>
      <c r="BK127" s="233">
        <f>ROUND(I127*H127,1)</f>
        <v>0</v>
      </c>
      <c r="BL127" s="18" t="s">
        <v>495</v>
      </c>
      <c r="BM127" s="232" t="s">
        <v>1226</v>
      </c>
    </row>
    <row r="128" s="2" customFormat="1" ht="24.15" customHeight="1">
      <c r="A128" s="39"/>
      <c r="B128" s="40"/>
      <c r="C128" s="220" t="s">
        <v>144</v>
      </c>
      <c r="D128" s="220" t="s">
        <v>146</v>
      </c>
      <c r="E128" s="221" t="s">
        <v>1227</v>
      </c>
      <c r="F128" s="222" t="s">
        <v>1228</v>
      </c>
      <c r="G128" s="223" t="s">
        <v>149</v>
      </c>
      <c r="H128" s="224">
        <v>0.40000000000000002</v>
      </c>
      <c r="I128" s="225"/>
      <c r="J128" s="226">
        <f>ROUND(I128*H128,1)</f>
        <v>0</v>
      </c>
      <c r="K128" s="227"/>
      <c r="L128" s="45"/>
      <c r="M128" s="228" t="s">
        <v>1</v>
      </c>
      <c r="N128" s="229" t="s">
        <v>43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495</v>
      </c>
      <c r="AT128" s="232" t="s">
        <v>146</v>
      </c>
      <c r="AU128" s="232" t="s">
        <v>87</v>
      </c>
      <c r="AY128" s="18" t="s">
        <v>143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21</v>
      </c>
      <c r="BK128" s="233">
        <f>ROUND(I128*H128,1)</f>
        <v>0</v>
      </c>
      <c r="BL128" s="18" t="s">
        <v>495</v>
      </c>
      <c r="BM128" s="232" t="s">
        <v>1229</v>
      </c>
    </row>
    <row r="129" s="2" customFormat="1" ht="24.15" customHeight="1">
      <c r="A129" s="39"/>
      <c r="B129" s="40"/>
      <c r="C129" s="220" t="s">
        <v>177</v>
      </c>
      <c r="D129" s="220" t="s">
        <v>146</v>
      </c>
      <c r="E129" s="221" t="s">
        <v>1230</v>
      </c>
      <c r="F129" s="222" t="s">
        <v>1231</v>
      </c>
      <c r="G129" s="223" t="s">
        <v>370</v>
      </c>
      <c r="H129" s="224">
        <v>10</v>
      </c>
      <c r="I129" s="225"/>
      <c r="J129" s="226">
        <f>ROUND(I129*H129,1)</f>
        <v>0</v>
      </c>
      <c r="K129" s="227"/>
      <c r="L129" s="45"/>
      <c r="M129" s="228" t="s">
        <v>1</v>
      </c>
      <c r="N129" s="229" t="s">
        <v>43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495</v>
      </c>
      <c r="AT129" s="232" t="s">
        <v>146</v>
      </c>
      <c r="AU129" s="232" t="s">
        <v>87</v>
      </c>
      <c r="AY129" s="18" t="s">
        <v>143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21</v>
      </c>
      <c r="BK129" s="233">
        <f>ROUND(I129*H129,1)</f>
        <v>0</v>
      </c>
      <c r="BL129" s="18" t="s">
        <v>495</v>
      </c>
      <c r="BM129" s="232" t="s">
        <v>1232</v>
      </c>
    </row>
    <row r="130" s="2" customFormat="1" ht="24.15" customHeight="1">
      <c r="A130" s="39"/>
      <c r="B130" s="40"/>
      <c r="C130" s="220" t="s">
        <v>181</v>
      </c>
      <c r="D130" s="220" t="s">
        <v>146</v>
      </c>
      <c r="E130" s="221" t="s">
        <v>1233</v>
      </c>
      <c r="F130" s="222" t="s">
        <v>1234</v>
      </c>
      <c r="G130" s="223" t="s">
        <v>370</v>
      </c>
      <c r="H130" s="224">
        <v>8</v>
      </c>
      <c r="I130" s="225"/>
      <c r="J130" s="226">
        <f>ROUND(I130*H130,1)</f>
        <v>0</v>
      </c>
      <c r="K130" s="227"/>
      <c r="L130" s="45"/>
      <c r="M130" s="228" t="s">
        <v>1</v>
      </c>
      <c r="N130" s="229" t="s">
        <v>43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495</v>
      </c>
      <c r="AT130" s="232" t="s">
        <v>146</v>
      </c>
      <c r="AU130" s="232" t="s">
        <v>87</v>
      </c>
      <c r="AY130" s="18" t="s">
        <v>143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21</v>
      </c>
      <c r="BK130" s="233">
        <f>ROUND(I130*H130,1)</f>
        <v>0</v>
      </c>
      <c r="BL130" s="18" t="s">
        <v>495</v>
      </c>
      <c r="BM130" s="232" t="s">
        <v>1235</v>
      </c>
    </row>
    <row r="131" s="2" customFormat="1" ht="37.8" customHeight="1">
      <c r="A131" s="39"/>
      <c r="B131" s="40"/>
      <c r="C131" s="220" t="s">
        <v>156</v>
      </c>
      <c r="D131" s="220" t="s">
        <v>146</v>
      </c>
      <c r="E131" s="221" t="s">
        <v>1236</v>
      </c>
      <c r="F131" s="222" t="s">
        <v>1237</v>
      </c>
      <c r="G131" s="223" t="s">
        <v>370</v>
      </c>
      <c r="H131" s="224">
        <v>4</v>
      </c>
      <c r="I131" s="225"/>
      <c r="J131" s="226">
        <f>ROUND(I131*H131,1)</f>
        <v>0</v>
      </c>
      <c r="K131" s="227"/>
      <c r="L131" s="45"/>
      <c r="M131" s="228" t="s">
        <v>1</v>
      </c>
      <c r="N131" s="229" t="s">
        <v>43</v>
      </c>
      <c r="O131" s="92"/>
      <c r="P131" s="230">
        <f>O131*H131</f>
        <v>0</v>
      </c>
      <c r="Q131" s="230">
        <v>0.00011</v>
      </c>
      <c r="R131" s="230">
        <f>Q131*H131</f>
        <v>0.00044000000000000002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495</v>
      </c>
      <c r="AT131" s="232" t="s">
        <v>146</v>
      </c>
      <c r="AU131" s="232" t="s">
        <v>87</v>
      </c>
      <c r="AY131" s="18" t="s">
        <v>143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21</v>
      </c>
      <c r="BK131" s="233">
        <f>ROUND(I131*H131,1)</f>
        <v>0</v>
      </c>
      <c r="BL131" s="18" t="s">
        <v>495</v>
      </c>
      <c r="BM131" s="232" t="s">
        <v>1238</v>
      </c>
    </row>
    <row r="132" s="2" customFormat="1" ht="37.8" customHeight="1">
      <c r="A132" s="39"/>
      <c r="B132" s="40"/>
      <c r="C132" s="220" t="s">
        <v>191</v>
      </c>
      <c r="D132" s="220" t="s">
        <v>146</v>
      </c>
      <c r="E132" s="221" t="s">
        <v>1239</v>
      </c>
      <c r="F132" s="222" t="s">
        <v>1240</v>
      </c>
      <c r="G132" s="223" t="s">
        <v>370</v>
      </c>
      <c r="H132" s="224">
        <v>7</v>
      </c>
      <c r="I132" s="225"/>
      <c r="J132" s="226">
        <f>ROUND(I132*H132,1)</f>
        <v>0</v>
      </c>
      <c r="K132" s="227"/>
      <c r="L132" s="45"/>
      <c r="M132" s="228" t="s">
        <v>1</v>
      </c>
      <c r="N132" s="229" t="s">
        <v>43</v>
      </c>
      <c r="O132" s="92"/>
      <c r="P132" s="230">
        <f>O132*H132</f>
        <v>0</v>
      </c>
      <c r="Q132" s="230">
        <v>0.00011</v>
      </c>
      <c r="R132" s="230">
        <f>Q132*H132</f>
        <v>0.00077000000000000007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495</v>
      </c>
      <c r="AT132" s="232" t="s">
        <v>146</v>
      </c>
      <c r="AU132" s="232" t="s">
        <v>87</v>
      </c>
      <c r="AY132" s="18" t="s">
        <v>143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21</v>
      </c>
      <c r="BK132" s="233">
        <f>ROUND(I132*H132,1)</f>
        <v>0</v>
      </c>
      <c r="BL132" s="18" t="s">
        <v>495</v>
      </c>
      <c r="BM132" s="232" t="s">
        <v>1241</v>
      </c>
    </row>
    <row r="133" s="2" customFormat="1" ht="33" customHeight="1">
      <c r="A133" s="39"/>
      <c r="B133" s="40"/>
      <c r="C133" s="220" t="s">
        <v>195</v>
      </c>
      <c r="D133" s="220" t="s">
        <v>146</v>
      </c>
      <c r="E133" s="221" t="s">
        <v>1242</v>
      </c>
      <c r="F133" s="222" t="s">
        <v>1243</v>
      </c>
      <c r="G133" s="223" t="s">
        <v>370</v>
      </c>
      <c r="H133" s="224">
        <v>6</v>
      </c>
      <c r="I133" s="225"/>
      <c r="J133" s="226">
        <f>ROUND(I133*H133,1)</f>
        <v>0</v>
      </c>
      <c r="K133" s="227"/>
      <c r="L133" s="45"/>
      <c r="M133" s="228" t="s">
        <v>1</v>
      </c>
      <c r="N133" s="229" t="s">
        <v>43</v>
      </c>
      <c r="O133" s="92"/>
      <c r="P133" s="230">
        <f>O133*H133</f>
        <v>0</v>
      </c>
      <c r="Q133" s="230">
        <v>0.00011</v>
      </c>
      <c r="R133" s="230">
        <f>Q133*H133</f>
        <v>0.00066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495</v>
      </c>
      <c r="AT133" s="232" t="s">
        <v>146</v>
      </c>
      <c r="AU133" s="232" t="s">
        <v>87</v>
      </c>
      <c r="AY133" s="18" t="s">
        <v>143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21</v>
      </c>
      <c r="BK133" s="233">
        <f>ROUND(I133*H133,1)</f>
        <v>0</v>
      </c>
      <c r="BL133" s="18" t="s">
        <v>495</v>
      </c>
      <c r="BM133" s="232" t="s">
        <v>1244</v>
      </c>
    </row>
    <row r="134" s="2" customFormat="1" ht="44.25" customHeight="1">
      <c r="A134" s="39"/>
      <c r="B134" s="40"/>
      <c r="C134" s="220" t="s">
        <v>200</v>
      </c>
      <c r="D134" s="220" t="s">
        <v>146</v>
      </c>
      <c r="E134" s="221" t="s">
        <v>1245</v>
      </c>
      <c r="F134" s="222" t="s">
        <v>1246</v>
      </c>
      <c r="G134" s="223" t="s">
        <v>370</v>
      </c>
      <c r="H134" s="224">
        <v>5</v>
      </c>
      <c r="I134" s="225"/>
      <c r="J134" s="226">
        <f>ROUND(I134*H134,1)</f>
        <v>0</v>
      </c>
      <c r="K134" s="227"/>
      <c r="L134" s="45"/>
      <c r="M134" s="228" t="s">
        <v>1</v>
      </c>
      <c r="N134" s="229" t="s">
        <v>43</v>
      </c>
      <c r="O134" s="92"/>
      <c r="P134" s="230">
        <f>O134*H134</f>
        <v>0</v>
      </c>
      <c r="Q134" s="230">
        <v>6.0000000000000002E-05</v>
      </c>
      <c r="R134" s="230">
        <f>Q134*H134</f>
        <v>0.00030000000000000003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495</v>
      </c>
      <c r="AT134" s="232" t="s">
        <v>146</v>
      </c>
      <c r="AU134" s="232" t="s">
        <v>87</v>
      </c>
      <c r="AY134" s="18" t="s">
        <v>143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21</v>
      </c>
      <c r="BK134" s="233">
        <f>ROUND(I134*H134,1)</f>
        <v>0</v>
      </c>
      <c r="BL134" s="18" t="s">
        <v>495</v>
      </c>
      <c r="BM134" s="232" t="s">
        <v>1247</v>
      </c>
    </row>
    <row r="135" s="2" customFormat="1" ht="49.05" customHeight="1">
      <c r="A135" s="39"/>
      <c r="B135" s="40"/>
      <c r="C135" s="220" t="s">
        <v>204</v>
      </c>
      <c r="D135" s="220" t="s">
        <v>146</v>
      </c>
      <c r="E135" s="221" t="s">
        <v>1248</v>
      </c>
      <c r="F135" s="222" t="s">
        <v>1249</v>
      </c>
      <c r="G135" s="223" t="s">
        <v>370</v>
      </c>
      <c r="H135" s="224">
        <v>32</v>
      </c>
      <c r="I135" s="225"/>
      <c r="J135" s="226">
        <f>ROUND(I135*H135,1)</f>
        <v>0</v>
      </c>
      <c r="K135" s="227"/>
      <c r="L135" s="45"/>
      <c r="M135" s="228" t="s">
        <v>1</v>
      </c>
      <c r="N135" s="229" t="s">
        <v>43</v>
      </c>
      <c r="O135" s="92"/>
      <c r="P135" s="230">
        <f>O135*H135</f>
        <v>0</v>
      </c>
      <c r="Q135" s="230">
        <v>0.00010000000000000001</v>
      </c>
      <c r="R135" s="230">
        <f>Q135*H135</f>
        <v>0.0032000000000000002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495</v>
      </c>
      <c r="AT135" s="232" t="s">
        <v>146</v>
      </c>
      <c r="AU135" s="232" t="s">
        <v>87</v>
      </c>
      <c r="AY135" s="18" t="s">
        <v>143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21</v>
      </c>
      <c r="BK135" s="233">
        <f>ROUND(I135*H135,1)</f>
        <v>0</v>
      </c>
      <c r="BL135" s="18" t="s">
        <v>495</v>
      </c>
      <c r="BM135" s="232" t="s">
        <v>1250</v>
      </c>
    </row>
    <row r="136" s="2" customFormat="1" ht="24.15" customHeight="1">
      <c r="A136" s="39"/>
      <c r="B136" s="40"/>
      <c r="C136" s="220" t="s">
        <v>211</v>
      </c>
      <c r="D136" s="220" t="s">
        <v>146</v>
      </c>
      <c r="E136" s="221" t="s">
        <v>1251</v>
      </c>
      <c r="F136" s="222" t="s">
        <v>1252</v>
      </c>
      <c r="G136" s="223" t="s">
        <v>370</v>
      </c>
      <c r="H136" s="224">
        <v>4</v>
      </c>
      <c r="I136" s="225"/>
      <c r="J136" s="226">
        <f>ROUND(I136*H136,1)</f>
        <v>0</v>
      </c>
      <c r="K136" s="227"/>
      <c r="L136" s="45"/>
      <c r="M136" s="228" t="s">
        <v>1</v>
      </c>
      <c r="N136" s="229" t="s">
        <v>43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495</v>
      </c>
      <c r="AT136" s="232" t="s">
        <v>146</v>
      </c>
      <c r="AU136" s="232" t="s">
        <v>87</v>
      </c>
      <c r="AY136" s="18" t="s">
        <v>143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21</v>
      </c>
      <c r="BK136" s="233">
        <f>ROUND(I136*H136,1)</f>
        <v>0</v>
      </c>
      <c r="BL136" s="18" t="s">
        <v>495</v>
      </c>
      <c r="BM136" s="232" t="s">
        <v>1253</v>
      </c>
    </row>
    <row r="137" s="2" customFormat="1" ht="33" customHeight="1">
      <c r="A137" s="39"/>
      <c r="B137" s="40"/>
      <c r="C137" s="220" t="s">
        <v>9</v>
      </c>
      <c r="D137" s="220" t="s">
        <v>146</v>
      </c>
      <c r="E137" s="221" t="s">
        <v>1254</v>
      </c>
      <c r="F137" s="222" t="s">
        <v>1255</v>
      </c>
      <c r="G137" s="223" t="s">
        <v>370</v>
      </c>
      <c r="H137" s="224">
        <v>1</v>
      </c>
      <c r="I137" s="225"/>
      <c r="J137" s="226">
        <f>ROUND(I137*H137,1)</f>
        <v>0</v>
      </c>
      <c r="K137" s="227"/>
      <c r="L137" s="45"/>
      <c r="M137" s="228" t="s">
        <v>1</v>
      </c>
      <c r="N137" s="229" t="s">
        <v>43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495</v>
      </c>
      <c r="AT137" s="232" t="s">
        <v>146</v>
      </c>
      <c r="AU137" s="232" t="s">
        <v>87</v>
      </c>
      <c r="AY137" s="18" t="s">
        <v>143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21</v>
      </c>
      <c r="BK137" s="233">
        <f>ROUND(I137*H137,1)</f>
        <v>0</v>
      </c>
      <c r="BL137" s="18" t="s">
        <v>495</v>
      </c>
      <c r="BM137" s="232" t="s">
        <v>1256</v>
      </c>
    </row>
    <row r="138" s="2" customFormat="1" ht="24.15" customHeight="1">
      <c r="A138" s="39"/>
      <c r="B138" s="40"/>
      <c r="C138" s="220" t="s">
        <v>219</v>
      </c>
      <c r="D138" s="220" t="s">
        <v>146</v>
      </c>
      <c r="E138" s="221" t="s">
        <v>1257</v>
      </c>
      <c r="F138" s="222" t="s">
        <v>1258</v>
      </c>
      <c r="G138" s="223" t="s">
        <v>370</v>
      </c>
      <c r="H138" s="224">
        <v>9</v>
      </c>
      <c r="I138" s="225"/>
      <c r="J138" s="226">
        <f>ROUND(I138*H138,1)</f>
        <v>0</v>
      </c>
      <c r="K138" s="227"/>
      <c r="L138" s="45"/>
      <c r="M138" s="228" t="s">
        <v>1</v>
      </c>
      <c r="N138" s="229" t="s">
        <v>43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495</v>
      </c>
      <c r="AT138" s="232" t="s">
        <v>146</v>
      </c>
      <c r="AU138" s="232" t="s">
        <v>87</v>
      </c>
      <c r="AY138" s="18" t="s">
        <v>143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21</v>
      </c>
      <c r="BK138" s="233">
        <f>ROUND(I138*H138,1)</f>
        <v>0</v>
      </c>
      <c r="BL138" s="18" t="s">
        <v>495</v>
      </c>
      <c r="BM138" s="232" t="s">
        <v>1259</v>
      </c>
    </row>
    <row r="139" s="2" customFormat="1" ht="24.15" customHeight="1">
      <c r="A139" s="39"/>
      <c r="B139" s="40"/>
      <c r="C139" s="220" t="s">
        <v>224</v>
      </c>
      <c r="D139" s="220" t="s">
        <v>146</v>
      </c>
      <c r="E139" s="221" t="s">
        <v>1260</v>
      </c>
      <c r="F139" s="222" t="s">
        <v>1261</v>
      </c>
      <c r="G139" s="223" t="s">
        <v>370</v>
      </c>
      <c r="H139" s="224">
        <v>1</v>
      </c>
      <c r="I139" s="225"/>
      <c r="J139" s="226">
        <f>ROUND(I139*H139,1)</f>
        <v>0</v>
      </c>
      <c r="K139" s="227"/>
      <c r="L139" s="45"/>
      <c r="M139" s="228" t="s">
        <v>1</v>
      </c>
      <c r="N139" s="229" t="s">
        <v>43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495</v>
      </c>
      <c r="AT139" s="232" t="s">
        <v>146</v>
      </c>
      <c r="AU139" s="232" t="s">
        <v>87</v>
      </c>
      <c r="AY139" s="18" t="s">
        <v>143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21</v>
      </c>
      <c r="BK139" s="233">
        <f>ROUND(I139*H139,1)</f>
        <v>0</v>
      </c>
      <c r="BL139" s="18" t="s">
        <v>495</v>
      </c>
      <c r="BM139" s="232" t="s">
        <v>1262</v>
      </c>
    </row>
    <row r="140" s="2" customFormat="1" ht="24.15" customHeight="1">
      <c r="A140" s="39"/>
      <c r="B140" s="40"/>
      <c r="C140" s="220" t="s">
        <v>228</v>
      </c>
      <c r="D140" s="220" t="s">
        <v>146</v>
      </c>
      <c r="E140" s="221" t="s">
        <v>1263</v>
      </c>
      <c r="F140" s="222" t="s">
        <v>1264</v>
      </c>
      <c r="G140" s="223" t="s">
        <v>370</v>
      </c>
      <c r="H140" s="224">
        <v>48</v>
      </c>
      <c r="I140" s="225"/>
      <c r="J140" s="226">
        <f>ROUND(I140*H140,1)</f>
        <v>0</v>
      </c>
      <c r="K140" s="227"/>
      <c r="L140" s="45"/>
      <c r="M140" s="228" t="s">
        <v>1</v>
      </c>
      <c r="N140" s="229" t="s">
        <v>43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495</v>
      </c>
      <c r="AT140" s="232" t="s">
        <v>146</v>
      </c>
      <c r="AU140" s="232" t="s">
        <v>87</v>
      </c>
      <c r="AY140" s="18" t="s">
        <v>143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21</v>
      </c>
      <c r="BK140" s="233">
        <f>ROUND(I140*H140,1)</f>
        <v>0</v>
      </c>
      <c r="BL140" s="18" t="s">
        <v>495</v>
      </c>
      <c r="BM140" s="232" t="s">
        <v>1265</v>
      </c>
    </row>
    <row r="141" s="2" customFormat="1" ht="33" customHeight="1">
      <c r="A141" s="39"/>
      <c r="B141" s="40"/>
      <c r="C141" s="220" t="s">
        <v>234</v>
      </c>
      <c r="D141" s="220" t="s">
        <v>146</v>
      </c>
      <c r="E141" s="221" t="s">
        <v>1266</v>
      </c>
      <c r="F141" s="222" t="s">
        <v>1267</v>
      </c>
      <c r="G141" s="223" t="s">
        <v>184</v>
      </c>
      <c r="H141" s="224">
        <v>30</v>
      </c>
      <c r="I141" s="225"/>
      <c r="J141" s="226">
        <f>ROUND(I141*H141,1)</f>
        <v>0</v>
      </c>
      <c r="K141" s="227"/>
      <c r="L141" s="45"/>
      <c r="M141" s="228" t="s">
        <v>1</v>
      </c>
      <c r="N141" s="229" t="s">
        <v>43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495</v>
      </c>
      <c r="AT141" s="232" t="s">
        <v>146</v>
      </c>
      <c r="AU141" s="232" t="s">
        <v>87</v>
      </c>
      <c r="AY141" s="18" t="s">
        <v>143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21</v>
      </c>
      <c r="BK141" s="233">
        <f>ROUND(I141*H141,1)</f>
        <v>0</v>
      </c>
      <c r="BL141" s="18" t="s">
        <v>495</v>
      </c>
      <c r="BM141" s="232" t="s">
        <v>1268</v>
      </c>
    </row>
    <row r="142" s="2" customFormat="1" ht="16.5" customHeight="1">
      <c r="A142" s="39"/>
      <c r="B142" s="40"/>
      <c r="C142" s="220" t="s">
        <v>242</v>
      </c>
      <c r="D142" s="220" t="s">
        <v>146</v>
      </c>
      <c r="E142" s="221" t="s">
        <v>1269</v>
      </c>
      <c r="F142" s="222" t="s">
        <v>1270</v>
      </c>
      <c r="G142" s="223" t="s">
        <v>370</v>
      </c>
      <c r="H142" s="224">
        <v>20</v>
      </c>
      <c r="I142" s="225"/>
      <c r="J142" s="226">
        <f>ROUND(I142*H142,1)</f>
        <v>0</v>
      </c>
      <c r="K142" s="227"/>
      <c r="L142" s="45"/>
      <c r="M142" s="228" t="s">
        <v>1</v>
      </c>
      <c r="N142" s="229" t="s">
        <v>43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495</v>
      </c>
      <c r="AT142" s="232" t="s">
        <v>146</v>
      </c>
      <c r="AU142" s="232" t="s">
        <v>87</v>
      </c>
      <c r="AY142" s="18" t="s">
        <v>143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21</v>
      </c>
      <c r="BK142" s="233">
        <f>ROUND(I142*H142,1)</f>
        <v>0</v>
      </c>
      <c r="BL142" s="18" t="s">
        <v>495</v>
      </c>
      <c r="BM142" s="232" t="s">
        <v>1271</v>
      </c>
    </row>
    <row r="143" s="2" customFormat="1" ht="24.15" customHeight="1">
      <c r="A143" s="39"/>
      <c r="B143" s="40"/>
      <c r="C143" s="220" t="s">
        <v>7</v>
      </c>
      <c r="D143" s="220" t="s">
        <v>146</v>
      </c>
      <c r="E143" s="221" t="s">
        <v>1272</v>
      </c>
      <c r="F143" s="222" t="s">
        <v>1273</v>
      </c>
      <c r="G143" s="223" t="s">
        <v>370</v>
      </c>
      <c r="H143" s="224">
        <v>4</v>
      </c>
      <c r="I143" s="225"/>
      <c r="J143" s="226">
        <f>ROUND(I143*H143,1)</f>
        <v>0</v>
      </c>
      <c r="K143" s="227"/>
      <c r="L143" s="45"/>
      <c r="M143" s="228" t="s">
        <v>1</v>
      </c>
      <c r="N143" s="229" t="s">
        <v>43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495</v>
      </c>
      <c r="AT143" s="232" t="s">
        <v>146</v>
      </c>
      <c r="AU143" s="232" t="s">
        <v>87</v>
      </c>
      <c r="AY143" s="18" t="s">
        <v>143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21</v>
      </c>
      <c r="BK143" s="233">
        <f>ROUND(I143*H143,1)</f>
        <v>0</v>
      </c>
      <c r="BL143" s="18" t="s">
        <v>495</v>
      </c>
      <c r="BM143" s="232" t="s">
        <v>1274</v>
      </c>
    </row>
    <row r="144" s="2" customFormat="1" ht="24.15" customHeight="1">
      <c r="A144" s="39"/>
      <c r="B144" s="40"/>
      <c r="C144" s="220" t="s">
        <v>253</v>
      </c>
      <c r="D144" s="220" t="s">
        <v>146</v>
      </c>
      <c r="E144" s="221" t="s">
        <v>1275</v>
      </c>
      <c r="F144" s="222" t="s">
        <v>1276</v>
      </c>
      <c r="G144" s="223" t="s">
        <v>370</v>
      </c>
      <c r="H144" s="224">
        <v>4</v>
      </c>
      <c r="I144" s="225"/>
      <c r="J144" s="226">
        <f>ROUND(I144*H144,1)</f>
        <v>0</v>
      </c>
      <c r="K144" s="227"/>
      <c r="L144" s="45"/>
      <c r="M144" s="228" t="s">
        <v>1</v>
      </c>
      <c r="N144" s="229" t="s">
        <v>43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495</v>
      </c>
      <c r="AT144" s="232" t="s">
        <v>146</v>
      </c>
      <c r="AU144" s="232" t="s">
        <v>87</v>
      </c>
      <c r="AY144" s="18" t="s">
        <v>143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21</v>
      </c>
      <c r="BK144" s="233">
        <f>ROUND(I144*H144,1)</f>
        <v>0</v>
      </c>
      <c r="BL144" s="18" t="s">
        <v>495</v>
      </c>
      <c r="BM144" s="232" t="s">
        <v>1277</v>
      </c>
    </row>
    <row r="145" s="2" customFormat="1" ht="24.15" customHeight="1">
      <c r="A145" s="39"/>
      <c r="B145" s="40"/>
      <c r="C145" s="220" t="s">
        <v>260</v>
      </c>
      <c r="D145" s="220" t="s">
        <v>146</v>
      </c>
      <c r="E145" s="221" t="s">
        <v>1278</v>
      </c>
      <c r="F145" s="222" t="s">
        <v>1279</v>
      </c>
      <c r="G145" s="223" t="s">
        <v>184</v>
      </c>
      <c r="H145" s="224">
        <v>24</v>
      </c>
      <c r="I145" s="225"/>
      <c r="J145" s="226">
        <f>ROUND(I145*H145,1)</f>
        <v>0</v>
      </c>
      <c r="K145" s="227"/>
      <c r="L145" s="45"/>
      <c r="M145" s="228" t="s">
        <v>1</v>
      </c>
      <c r="N145" s="229" t="s">
        <v>43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495</v>
      </c>
      <c r="AT145" s="232" t="s">
        <v>146</v>
      </c>
      <c r="AU145" s="232" t="s">
        <v>87</v>
      </c>
      <c r="AY145" s="18" t="s">
        <v>143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21</v>
      </c>
      <c r="BK145" s="233">
        <f>ROUND(I145*H145,1)</f>
        <v>0</v>
      </c>
      <c r="BL145" s="18" t="s">
        <v>495</v>
      </c>
      <c r="BM145" s="232" t="s">
        <v>1280</v>
      </c>
    </row>
    <row r="146" s="2" customFormat="1" ht="24.15" customHeight="1">
      <c r="A146" s="39"/>
      <c r="B146" s="40"/>
      <c r="C146" s="220" t="s">
        <v>267</v>
      </c>
      <c r="D146" s="220" t="s">
        <v>146</v>
      </c>
      <c r="E146" s="221" t="s">
        <v>1281</v>
      </c>
      <c r="F146" s="222" t="s">
        <v>1282</v>
      </c>
      <c r="G146" s="223" t="s">
        <v>184</v>
      </c>
      <c r="H146" s="224">
        <v>30</v>
      </c>
      <c r="I146" s="225"/>
      <c r="J146" s="226">
        <f>ROUND(I146*H146,1)</f>
        <v>0</v>
      </c>
      <c r="K146" s="227"/>
      <c r="L146" s="45"/>
      <c r="M146" s="228" t="s">
        <v>1</v>
      </c>
      <c r="N146" s="229" t="s">
        <v>43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495</v>
      </c>
      <c r="AT146" s="232" t="s">
        <v>146</v>
      </c>
      <c r="AU146" s="232" t="s">
        <v>87</v>
      </c>
      <c r="AY146" s="18" t="s">
        <v>143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21</v>
      </c>
      <c r="BK146" s="233">
        <f>ROUND(I146*H146,1)</f>
        <v>0</v>
      </c>
      <c r="BL146" s="18" t="s">
        <v>495</v>
      </c>
      <c r="BM146" s="232" t="s">
        <v>1283</v>
      </c>
    </row>
    <row r="147" s="2" customFormat="1" ht="24.15" customHeight="1">
      <c r="A147" s="39"/>
      <c r="B147" s="40"/>
      <c r="C147" s="220" t="s">
        <v>272</v>
      </c>
      <c r="D147" s="220" t="s">
        <v>146</v>
      </c>
      <c r="E147" s="221" t="s">
        <v>1284</v>
      </c>
      <c r="F147" s="222" t="s">
        <v>1285</v>
      </c>
      <c r="G147" s="223" t="s">
        <v>184</v>
      </c>
      <c r="H147" s="224">
        <v>630</v>
      </c>
      <c r="I147" s="225"/>
      <c r="J147" s="226">
        <f>ROUND(I147*H147,1)</f>
        <v>0</v>
      </c>
      <c r="K147" s="227"/>
      <c r="L147" s="45"/>
      <c r="M147" s="228" t="s">
        <v>1</v>
      </c>
      <c r="N147" s="229" t="s">
        <v>43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495</v>
      </c>
      <c r="AT147" s="232" t="s">
        <v>146</v>
      </c>
      <c r="AU147" s="232" t="s">
        <v>87</v>
      </c>
      <c r="AY147" s="18" t="s">
        <v>143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21</v>
      </c>
      <c r="BK147" s="233">
        <f>ROUND(I147*H147,1)</f>
        <v>0</v>
      </c>
      <c r="BL147" s="18" t="s">
        <v>495</v>
      </c>
      <c r="BM147" s="232" t="s">
        <v>1286</v>
      </c>
    </row>
    <row r="148" s="2" customFormat="1" ht="24.15" customHeight="1">
      <c r="A148" s="39"/>
      <c r="B148" s="40"/>
      <c r="C148" s="220" t="s">
        <v>277</v>
      </c>
      <c r="D148" s="220" t="s">
        <v>146</v>
      </c>
      <c r="E148" s="221" t="s">
        <v>1287</v>
      </c>
      <c r="F148" s="222" t="s">
        <v>1288</v>
      </c>
      <c r="G148" s="223" t="s">
        <v>184</v>
      </c>
      <c r="H148" s="224">
        <v>550</v>
      </c>
      <c r="I148" s="225"/>
      <c r="J148" s="226">
        <f>ROUND(I148*H148,1)</f>
        <v>0</v>
      </c>
      <c r="K148" s="227"/>
      <c r="L148" s="45"/>
      <c r="M148" s="228" t="s">
        <v>1</v>
      </c>
      <c r="N148" s="229" t="s">
        <v>43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495</v>
      </c>
      <c r="AT148" s="232" t="s">
        <v>146</v>
      </c>
      <c r="AU148" s="232" t="s">
        <v>87</v>
      </c>
      <c r="AY148" s="18" t="s">
        <v>143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21</v>
      </c>
      <c r="BK148" s="233">
        <f>ROUND(I148*H148,1)</f>
        <v>0</v>
      </c>
      <c r="BL148" s="18" t="s">
        <v>495</v>
      </c>
      <c r="BM148" s="232" t="s">
        <v>1289</v>
      </c>
    </row>
    <row r="149" s="2" customFormat="1" ht="24.15" customHeight="1">
      <c r="A149" s="39"/>
      <c r="B149" s="40"/>
      <c r="C149" s="220" t="s">
        <v>282</v>
      </c>
      <c r="D149" s="220" t="s">
        <v>146</v>
      </c>
      <c r="E149" s="221" t="s">
        <v>1290</v>
      </c>
      <c r="F149" s="222" t="s">
        <v>1291</v>
      </c>
      <c r="G149" s="223" t="s">
        <v>184</v>
      </c>
      <c r="H149" s="224">
        <v>55</v>
      </c>
      <c r="I149" s="225"/>
      <c r="J149" s="226">
        <f>ROUND(I149*H149,1)</f>
        <v>0</v>
      </c>
      <c r="K149" s="227"/>
      <c r="L149" s="45"/>
      <c r="M149" s="228" t="s">
        <v>1</v>
      </c>
      <c r="N149" s="229" t="s">
        <v>43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495</v>
      </c>
      <c r="AT149" s="232" t="s">
        <v>146</v>
      </c>
      <c r="AU149" s="232" t="s">
        <v>87</v>
      </c>
      <c r="AY149" s="18" t="s">
        <v>143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21</v>
      </c>
      <c r="BK149" s="233">
        <f>ROUND(I149*H149,1)</f>
        <v>0</v>
      </c>
      <c r="BL149" s="18" t="s">
        <v>495</v>
      </c>
      <c r="BM149" s="232" t="s">
        <v>1292</v>
      </c>
    </row>
    <row r="150" s="2" customFormat="1" ht="24.15" customHeight="1">
      <c r="A150" s="39"/>
      <c r="B150" s="40"/>
      <c r="C150" s="220" t="s">
        <v>287</v>
      </c>
      <c r="D150" s="220" t="s">
        <v>146</v>
      </c>
      <c r="E150" s="221" t="s">
        <v>1293</v>
      </c>
      <c r="F150" s="222" t="s">
        <v>1294</v>
      </c>
      <c r="G150" s="223" t="s">
        <v>184</v>
      </c>
      <c r="H150" s="224">
        <v>45</v>
      </c>
      <c r="I150" s="225"/>
      <c r="J150" s="226">
        <f>ROUND(I150*H150,1)</f>
        <v>0</v>
      </c>
      <c r="K150" s="227"/>
      <c r="L150" s="45"/>
      <c r="M150" s="228" t="s">
        <v>1</v>
      </c>
      <c r="N150" s="229" t="s">
        <v>43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495</v>
      </c>
      <c r="AT150" s="232" t="s">
        <v>146</v>
      </c>
      <c r="AU150" s="232" t="s">
        <v>87</v>
      </c>
      <c r="AY150" s="18" t="s">
        <v>143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21</v>
      </c>
      <c r="BK150" s="233">
        <f>ROUND(I150*H150,1)</f>
        <v>0</v>
      </c>
      <c r="BL150" s="18" t="s">
        <v>495</v>
      </c>
      <c r="BM150" s="232" t="s">
        <v>1295</v>
      </c>
    </row>
    <row r="151" s="2" customFormat="1" ht="24.15" customHeight="1">
      <c r="A151" s="39"/>
      <c r="B151" s="40"/>
      <c r="C151" s="220" t="s">
        <v>292</v>
      </c>
      <c r="D151" s="220" t="s">
        <v>146</v>
      </c>
      <c r="E151" s="221" t="s">
        <v>1296</v>
      </c>
      <c r="F151" s="222" t="s">
        <v>1297</v>
      </c>
      <c r="G151" s="223" t="s">
        <v>184</v>
      </c>
      <c r="H151" s="224">
        <v>10</v>
      </c>
      <c r="I151" s="225"/>
      <c r="J151" s="226">
        <f>ROUND(I151*H151,1)</f>
        <v>0</v>
      </c>
      <c r="K151" s="227"/>
      <c r="L151" s="45"/>
      <c r="M151" s="228" t="s">
        <v>1</v>
      </c>
      <c r="N151" s="229" t="s">
        <v>43</v>
      </c>
      <c r="O151" s="92"/>
      <c r="P151" s="230">
        <f>O151*H151</f>
        <v>0</v>
      </c>
      <c r="Q151" s="230">
        <v>4.0000000000000003E-05</v>
      </c>
      <c r="R151" s="230">
        <f>Q151*H151</f>
        <v>0.00040000000000000002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495</v>
      </c>
      <c r="AT151" s="232" t="s">
        <v>146</v>
      </c>
      <c r="AU151" s="232" t="s">
        <v>87</v>
      </c>
      <c r="AY151" s="18" t="s">
        <v>143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21</v>
      </c>
      <c r="BK151" s="233">
        <f>ROUND(I151*H151,1)</f>
        <v>0</v>
      </c>
      <c r="BL151" s="18" t="s">
        <v>495</v>
      </c>
      <c r="BM151" s="232" t="s">
        <v>1298</v>
      </c>
    </row>
    <row r="152" s="2" customFormat="1" ht="16.5" customHeight="1">
      <c r="A152" s="39"/>
      <c r="B152" s="40"/>
      <c r="C152" s="220" t="s">
        <v>297</v>
      </c>
      <c r="D152" s="220" t="s">
        <v>146</v>
      </c>
      <c r="E152" s="221" t="s">
        <v>1299</v>
      </c>
      <c r="F152" s="222" t="s">
        <v>1300</v>
      </c>
      <c r="G152" s="223" t="s">
        <v>370</v>
      </c>
      <c r="H152" s="224">
        <v>8</v>
      </c>
      <c r="I152" s="225"/>
      <c r="J152" s="226">
        <f>ROUND(I152*H152,1)</f>
        <v>0</v>
      </c>
      <c r="K152" s="227"/>
      <c r="L152" s="45"/>
      <c r="M152" s="228" t="s">
        <v>1</v>
      </c>
      <c r="N152" s="229" t="s">
        <v>43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495</v>
      </c>
      <c r="AT152" s="232" t="s">
        <v>146</v>
      </c>
      <c r="AU152" s="232" t="s">
        <v>87</v>
      </c>
      <c r="AY152" s="18" t="s">
        <v>143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21</v>
      </c>
      <c r="BK152" s="233">
        <f>ROUND(I152*H152,1)</f>
        <v>0</v>
      </c>
      <c r="BL152" s="18" t="s">
        <v>495</v>
      </c>
      <c r="BM152" s="232" t="s">
        <v>1301</v>
      </c>
    </row>
    <row r="153" s="2" customFormat="1" ht="55.5" customHeight="1">
      <c r="A153" s="39"/>
      <c r="B153" s="40"/>
      <c r="C153" s="257" t="s">
        <v>302</v>
      </c>
      <c r="D153" s="257" t="s">
        <v>247</v>
      </c>
      <c r="E153" s="258" t="s">
        <v>1302</v>
      </c>
      <c r="F153" s="259" t="s">
        <v>1303</v>
      </c>
      <c r="G153" s="260" t="s">
        <v>370</v>
      </c>
      <c r="H153" s="261">
        <v>4</v>
      </c>
      <c r="I153" s="262"/>
      <c r="J153" s="263">
        <f>ROUND(I153*H153,1)</f>
        <v>0</v>
      </c>
      <c r="K153" s="264"/>
      <c r="L153" s="265"/>
      <c r="M153" s="266" t="s">
        <v>1</v>
      </c>
      <c r="N153" s="267" t="s">
        <v>43</v>
      </c>
      <c r="O153" s="92"/>
      <c r="P153" s="230">
        <f>O153*H153</f>
        <v>0</v>
      </c>
      <c r="Q153" s="230">
        <v>0.00022000000000000001</v>
      </c>
      <c r="R153" s="230">
        <f>Q153*H153</f>
        <v>0.00088000000000000003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1304</v>
      </c>
      <c r="AT153" s="232" t="s">
        <v>247</v>
      </c>
      <c r="AU153" s="232" t="s">
        <v>87</v>
      </c>
      <c r="AY153" s="18" t="s">
        <v>143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21</v>
      </c>
      <c r="BK153" s="233">
        <f>ROUND(I153*H153,1)</f>
        <v>0</v>
      </c>
      <c r="BL153" s="18" t="s">
        <v>495</v>
      </c>
      <c r="BM153" s="232" t="s">
        <v>1305</v>
      </c>
    </row>
    <row r="154" s="2" customFormat="1" ht="66.75" customHeight="1">
      <c r="A154" s="39"/>
      <c r="B154" s="40"/>
      <c r="C154" s="257" t="s">
        <v>250</v>
      </c>
      <c r="D154" s="257" t="s">
        <v>247</v>
      </c>
      <c r="E154" s="258" t="s">
        <v>1306</v>
      </c>
      <c r="F154" s="259" t="s">
        <v>1307</v>
      </c>
      <c r="G154" s="260" t="s">
        <v>370</v>
      </c>
      <c r="H154" s="261">
        <v>21</v>
      </c>
      <c r="I154" s="262"/>
      <c r="J154" s="263">
        <f>ROUND(I154*H154,1)</f>
        <v>0</v>
      </c>
      <c r="K154" s="264"/>
      <c r="L154" s="265"/>
      <c r="M154" s="266" t="s">
        <v>1</v>
      </c>
      <c r="N154" s="267" t="s">
        <v>43</v>
      </c>
      <c r="O154" s="92"/>
      <c r="P154" s="230">
        <f>O154*H154</f>
        <v>0</v>
      </c>
      <c r="Q154" s="230">
        <v>6.9999999999999994E-05</v>
      </c>
      <c r="R154" s="230">
        <f>Q154*H154</f>
        <v>0.00147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1304</v>
      </c>
      <c r="AT154" s="232" t="s">
        <v>247</v>
      </c>
      <c r="AU154" s="232" t="s">
        <v>87</v>
      </c>
      <c r="AY154" s="18" t="s">
        <v>143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21</v>
      </c>
      <c r="BK154" s="233">
        <f>ROUND(I154*H154,1)</f>
        <v>0</v>
      </c>
      <c r="BL154" s="18" t="s">
        <v>495</v>
      </c>
      <c r="BM154" s="232" t="s">
        <v>1308</v>
      </c>
    </row>
    <row r="155" s="2" customFormat="1" ht="55.5" customHeight="1">
      <c r="A155" s="39"/>
      <c r="B155" s="40"/>
      <c r="C155" s="257" t="s">
        <v>310</v>
      </c>
      <c r="D155" s="257" t="s">
        <v>247</v>
      </c>
      <c r="E155" s="258" t="s">
        <v>1309</v>
      </c>
      <c r="F155" s="259" t="s">
        <v>1310</v>
      </c>
      <c r="G155" s="260" t="s">
        <v>370</v>
      </c>
      <c r="H155" s="261">
        <v>4</v>
      </c>
      <c r="I155" s="262"/>
      <c r="J155" s="263">
        <f>ROUND(I155*H155,1)</f>
        <v>0</v>
      </c>
      <c r="K155" s="264"/>
      <c r="L155" s="265"/>
      <c r="M155" s="266" t="s">
        <v>1</v>
      </c>
      <c r="N155" s="267" t="s">
        <v>43</v>
      </c>
      <c r="O155" s="92"/>
      <c r="P155" s="230">
        <f>O155*H155</f>
        <v>0</v>
      </c>
      <c r="Q155" s="230">
        <v>2.0000000000000002E-05</v>
      </c>
      <c r="R155" s="230">
        <f>Q155*H155</f>
        <v>8.0000000000000007E-05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1304</v>
      </c>
      <c r="AT155" s="232" t="s">
        <v>247</v>
      </c>
      <c r="AU155" s="232" t="s">
        <v>87</v>
      </c>
      <c r="AY155" s="18" t="s">
        <v>143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21</v>
      </c>
      <c r="BK155" s="233">
        <f>ROUND(I155*H155,1)</f>
        <v>0</v>
      </c>
      <c r="BL155" s="18" t="s">
        <v>495</v>
      </c>
      <c r="BM155" s="232" t="s">
        <v>1311</v>
      </c>
    </row>
    <row r="156" s="2" customFormat="1" ht="16.5" customHeight="1">
      <c r="A156" s="39"/>
      <c r="B156" s="40"/>
      <c r="C156" s="257" t="s">
        <v>316</v>
      </c>
      <c r="D156" s="257" t="s">
        <v>247</v>
      </c>
      <c r="E156" s="258" t="s">
        <v>1312</v>
      </c>
      <c r="F156" s="259" t="s">
        <v>1313</v>
      </c>
      <c r="G156" s="260" t="s">
        <v>370</v>
      </c>
      <c r="H156" s="261">
        <v>49</v>
      </c>
      <c r="I156" s="262"/>
      <c r="J156" s="263">
        <f>ROUND(I156*H156,1)</f>
        <v>0</v>
      </c>
      <c r="K156" s="264"/>
      <c r="L156" s="265"/>
      <c r="M156" s="266" t="s">
        <v>1</v>
      </c>
      <c r="N156" s="267" t="s">
        <v>43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1304</v>
      </c>
      <c r="AT156" s="232" t="s">
        <v>247</v>
      </c>
      <c r="AU156" s="232" t="s">
        <v>87</v>
      </c>
      <c r="AY156" s="18" t="s">
        <v>143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21</v>
      </c>
      <c r="BK156" s="233">
        <f>ROUND(I156*H156,1)</f>
        <v>0</v>
      </c>
      <c r="BL156" s="18" t="s">
        <v>495</v>
      </c>
      <c r="BM156" s="232" t="s">
        <v>1314</v>
      </c>
    </row>
    <row r="157" s="2" customFormat="1" ht="16.5" customHeight="1">
      <c r="A157" s="39"/>
      <c r="B157" s="40"/>
      <c r="C157" s="257" t="s">
        <v>321</v>
      </c>
      <c r="D157" s="257" t="s">
        <v>247</v>
      </c>
      <c r="E157" s="258" t="s">
        <v>1315</v>
      </c>
      <c r="F157" s="259" t="s">
        <v>1316</v>
      </c>
      <c r="G157" s="260" t="s">
        <v>370</v>
      </c>
      <c r="H157" s="261">
        <v>38</v>
      </c>
      <c r="I157" s="262"/>
      <c r="J157" s="263">
        <f>ROUND(I157*H157,1)</f>
        <v>0</v>
      </c>
      <c r="K157" s="264"/>
      <c r="L157" s="265"/>
      <c r="M157" s="266" t="s">
        <v>1</v>
      </c>
      <c r="N157" s="267" t="s">
        <v>43</v>
      </c>
      <c r="O157" s="92"/>
      <c r="P157" s="230">
        <f>O157*H157</f>
        <v>0</v>
      </c>
      <c r="Q157" s="230">
        <v>0.002</v>
      </c>
      <c r="R157" s="230">
        <f>Q157*H157</f>
        <v>0.075999999999999998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1304</v>
      </c>
      <c r="AT157" s="232" t="s">
        <v>247</v>
      </c>
      <c r="AU157" s="232" t="s">
        <v>87</v>
      </c>
      <c r="AY157" s="18" t="s">
        <v>143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21</v>
      </c>
      <c r="BK157" s="233">
        <f>ROUND(I157*H157,1)</f>
        <v>0</v>
      </c>
      <c r="BL157" s="18" t="s">
        <v>495</v>
      </c>
      <c r="BM157" s="232" t="s">
        <v>1317</v>
      </c>
    </row>
    <row r="158" s="2" customFormat="1" ht="16.5" customHeight="1">
      <c r="A158" s="39"/>
      <c r="B158" s="40"/>
      <c r="C158" s="257" t="s">
        <v>327</v>
      </c>
      <c r="D158" s="257" t="s">
        <v>247</v>
      </c>
      <c r="E158" s="258" t="s">
        <v>1318</v>
      </c>
      <c r="F158" s="259" t="s">
        <v>1319</v>
      </c>
      <c r="G158" s="260" t="s">
        <v>370</v>
      </c>
      <c r="H158" s="261">
        <v>8</v>
      </c>
      <c r="I158" s="262"/>
      <c r="J158" s="263">
        <f>ROUND(I158*H158,1)</f>
        <v>0</v>
      </c>
      <c r="K158" s="264"/>
      <c r="L158" s="265"/>
      <c r="M158" s="266" t="s">
        <v>1</v>
      </c>
      <c r="N158" s="267" t="s">
        <v>43</v>
      </c>
      <c r="O158" s="92"/>
      <c r="P158" s="230">
        <f>O158*H158</f>
        <v>0</v>
      </c>
      <c r="Q158" s="230">
        <v>0.002</v>
      </c>
      <c r="R158" s="230">
        <f>Q158*H158</f>
        <v>0.016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1304</v>
      </c>
      <c r="AT158" s="232" t="s">
        <v>247</v>
      </c>
      <c r="AU158" s="232" t="s">
        <v>87</v>
      </c>
      <c r="AY158" s="18" t="s">
        <v>143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21</v>
      </c>
      <c r="BK158" s="233">
        <f>ROUND(I158*H158,1)</f>
        <v>0</v>
      </c>
      <c r="BL158" s="18" t="s">
        <v>495</v>
      </c>
      <c r="BM158" s="232" t="s">
        <v>1320</v>
      </c>
    </row>
    <row r="159" s="2" customFormat="1" ht="16.5" customHeight="1">
      <c r="A159" s="39"/>
      <c r="B159" s="40"/>
      <c r="C159" s="257" t="s">
        <v>331</v>
      </c>
      <c r="D159" s="257" t="s">
        <v>247</v>
      </c>
      <c r="E159" s="258" t="s">
        <v>1321</v>
      </c>
      <c r="F159" s="259" t="s">
        <v>1322</v>
      </c>
      <c r="G159" s="260" t="s">
        <v>370</v>
      </c>
      <c r="H159" s="261">
        <v>4</v>
      </c>
      <c r="I159" s="262"/>
      <c r="J159" s="263">
        <f>ROUND(I159*H159,1)</f>
        <v>0</v>
      </c>
      <c r="K159" s="264"/>
      <c r="L159" s="265"/>
      <c r="M159" s="266" t="s">
        <v>1</v>
      </c>
      <c r="N159" s="267" t="s">
        <v>43</v>
      </c>
      <c r="O159" s="92"/>
      <c r="P159" s="230">
        <f>O159*H159</f>
        <v>0</v>
      </c>
      <c r="Q159" s="230">
        <v>0.0028999999999999998</v>
      </c>
      <c r="R159" s="230">
        <f>Q159*H159</f>
        <v>0.011599999999999999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1304</v>
      </c>
      <c r="AT159" s="232" t="s">
        <v>247</v>
      </c>
      <c r="AU159" s="232" t="s">
        <v>87</v>
      </c>
      <c r="AY159" s="18" t="s">
        <v>143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21</v>
      </c>
      <c r="BK159" s="233">
        <f>ROUND(I159*H159,1)</f>
        <v>0</v>
      </c>
      <c r="BL159" s="18" t="s">
        <v>495</v>
      </c>
      <c r="BM159" s="232" t="s">
        <v>1323</v>
      </c>
    </row>
    <row r="160" s="2" customFormat="1" ht="66.75" customHeight="1">
      <c r="A160" s="39"/>
      <c r="B160" s="40"/>
      <c r="C160" s="257" t="s">
        <v>337</v>
      </c>
      <c r="D160" s="257" t="s">
        <v>247</v>
      </c>
      <c r="E160" s="258" t="s">
        <v>1324</v>
      </c>
      <c r="F160" s="259" t="s">
        <v>1325</v>
      </c>
      <c r="G160" s="260" t="s">
        <v>370</v>
      </c>
      <c r="H160" s="261">
        <v>9</v>
      </c>
      <c r="I160" s="262"/>
      <c r="J160" s="263">
        <f>ROUND(I160*H160,1)</f>
        <v>0</v>
      </c>
      <c r="K160" s="264"/>
      <c r="L160" s="265"/>
      <c r="M160" s="266" t="s">
        <v>1</v>
      </c>
      <c r="N160" s="267" t="s">
        <v>43</v>
      </c>
      <c r="O160" s="92"/>
      <c r="P160" s="230">
        <f>O160*H160</f>
        <v>0</v>
      </c>
      <c r="Q160" s="230">
        <v>0.0013699999999999999</v>
      </c>
      <c r="R160" s="230">
        <f>Q160*H160</f>
        <v>0.012329999999999999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1304</v>
      </c>
      <c r="AT160" s="232" t="s">
        <v>247</v>
      </c>
      <c r="AU160" s="232" t="s">
        <v>87</v>
      </c>
      <c r="AY160" s="18" t="s">
        <v>143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21</v>
      </c>
      <c r="BK160" s="233">
        <f>ROUND(I160*H160,1)</f>
        <v>0</v>
      </c>
      <c r="BL160" s="18" t="s">
        <v>495</v>
      </c>
      <c r="BM160" s="232" t="s">
        <v>1326</v>
      </c>
    </row>
    <row r="161" s="2" customFormat="1" ht="37.8" customHeight="1">
      <c r="A161" s="39"/>
      <c r="B161" s="40"/>
      <c r="C161" s="257" t="s">
        <v>340</v>
      </c>
      <c r="D161" s="257" t="s">
        <v>247</v>
      </c>
      <c r="E161" s="258" t="s">
        <v>1327</v>
      </c>
      <c r="F161" s="259" t="s">
        <v>1328</v>
      </c>
      <c r="G161" s="260" t="s">
        <v>370</v>
      </c>
      <c r="H161" s="261">
        <v>1</v>
      </c>
      <c r="I161" s="262"/>
      <c r="J161" s="263">
        <f>ROUND(I161*H161,1)</f>
        <v>0</v>
      </c>
      <c r="K161" s="264"/>
      <c r="L161" s="265"/>
      <c r="M161" s="266" t="s">
        <v>1</v>
      </c>
      <c r="N161" s="267" t="s">
        <v>43</v>
      </c>
      <c r="O161" s="92"/>
      <c r="P161" s="230">
        <f>O161*H161</f>
        <v>0</v>
      </c>
      <c r="Q161" s="230">
        <v>0.00018000000000000001</v>
      </c>
      <c r="R161" s="230">
        <f>Q161*H161</f>
        <v>0.00018000000000000001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1304</v>
      </c>
      <c r="AT161" s="232" t="s">
        <v>247</v>
      </c>
      <c r="AU161" s="232" t="s">
        <v>87</v>
      </c>
      <c r="AY161" s="18" t="s">
        <v>143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21</v>
      </c>
      <c r="BK161" s="233">
        <f>ROUND(I161*H161,1)</f>
        <v>0</v>
      </c>
      <c r="BL161" s="18" t="s">
        <v>495</v>
      </c>
      <c r="BM161" s="232" t="s">
        <v>1329</v>
      </c>
    </row>
    <row r="162" s="2" customFormat="1" ht="37.8" customHeight="1">
      <c r="A162" s="39"/>
      <c r="B162" s="40"/>
      <c r="C162" s="257" t="s">
        <v>347</v>
      </c>
      <c r="D162" s="257" t="s">
        <v>247</v>
      </c>
      <c r="E162" s="258" t="s">
        <v>1330</v>
      </c>
      <c r="F162" s="259" t="s">
        <v>1331</v>
      </c>
      <c r="G162" s="260" t="s">
        <v>370</v>
      </c>
      <c r="H162" s="261">
        <v>3</v>
      </c>
      <c r="I162" s="262"/>
      <c r="J162" s="263">
        <f>ROUND(I162*H162,1)</f>
        <v>0</v>
      </c>
      <c r="K162" s="264"/>
      <c r="L162" s="265"/>
      <c r="M162" s="266" t="s">
        <v>1</v>
      </c>
      <c r="N162" s="267" t="s">
        <v>43</v>
      </c>
      <c r="O162" s="92"/>
      <c r="P162" s="230">
        <f>O162*H162</f>
        <v>0</v>
      </c>
      <c r="Q162" s="230">
        <v>0.00018000000000000001</v>
      </c>
      <c r="R162" s="230">
        <f>Q162*H162</f>
        <v>0.00054000000000000001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1304</v>
      </c>
      <c r="AT162" s="232" t="s">
        <v>247</v>
      </c>
      <c r="AU162" s="232" t="s">
        <v>87</v>
      </c>
      <c r="AY162" s="18" t="s">
        <v>143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21</v>
      </c>
      <c r="BK162" s="233">
        <f>ROUND(I162*H162,1)</f>
        <v>0</v>
      </c>
      <c r="BL162" s="18" t="s">
        <v>495</v>
      </c>
      <c r="BM162" s="232" t="s">
        <v>1332</v>
      </c>
    </row>
    <row r="163" s="2" customFormat="1" ht="37.8" customHeight="1">
      <c r="A163" s="39"/>
      <c r="B163" s="40"/>
      <c r="C163" s="257" t="s">
        <v>352</v>
      </c>
      <c r="D163" s="257" t="s">
        <v>247</v>
      </c>
      <c r="E163" s="258" t="s">
        <v>1333</v>
      </c>
      <c r="F163" s="259" t="s">
        <v>1334</v>
      </c>
      <c r="G163" s="260" t="s">
        <v>370</v>
      </c>
      <c r="H163" s="261">
        <v>1</v>
      </c>
      <c r="I163" s="262"/>
      <c r="J163" s="263">
        <f>ROUND(I163*H163,1)</f>
        <v>0</v>
      </c>
      <c r="K163" s="264"/>
      <c r="L163" s="265"/>
      <c r="M163" s="266" t="s">
        <v>1</v>
      </c>
      <c r="N163" s="267" t="s">
        <v>43</v>
      </c>
      <c r="O163" s="92"/>
      <c r="P163" s="230">
        <f>O163*H163</f>
        <v>0</v>
      </c>
      <c r="Q163" s="230">
        <v>0.00050000000000000001</v>
      </c>
      <c r="R163" s="230">
        <f>Q163*H163</f>
        <v>0.00050000000000000001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1304</v>
      </c>
      <c r="AT163" s="232" t="s">
        <v>247</v>
      </c>
      <c r="AU163" s="232" t="s">
        <v>87</v>
      </c>
      <c r="AY163" s="18" t="s">
        <v>143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21</v>
      </c>
      <c r="BK163" s="233">
        <f>ROUND(I163*H163,1)</f>
        <v>0</v>
      </c>
      <c r="BL163" s="18" t="s">
        <v>495</v>
      </c>
      <c r="BM163" s="232" t="s">
        <v>1335</v>
      </c>
    </row>
    <row r="164" s="2" customFormat="1" ht="44.25" customHeight="1">
      <c r="A164" s="39"/>
      <c r="B164" s="40"/>
      <c r="C164" s="257" t="s">
        <v>358</v>
      </c>
      <c r="D164" s="257" t="s">
        <v>247</v>
      </c>
      <c r="E164" s="258" t="s">
        <v>1336</v>
      </c>
      <c r="F164" s="259" t="s">
        <v>1337</v>
      </c>
      <c r="G164" s="260" t="s">
        <v>370</v>
      </c>
      <c r="H164" s="261">
        <v>1</v>
      </c>
      <c r="I164" s="262"/>
      <c r="J164" s="263">
        <f>ROUND(I164*H164,1)</f>
        <v>0</v>
      </c>
      <c r="K164" s="264"/>
      <c r="L164" s="265"/>
      <c r="M164" s="266" t="s">
        <v>1</v>
      </c>
      <c r="N164" s="267" t="s">
        <v>43</v>
      </c>
      <c r="O164" s="92"/>
      <c r="P164" s="230">
        <f>O164*H164</f>
        <v>0</v>
      </c>
      <c r="Q164" s="230">
        <v>0.00012</v>
      </c>
      <c r="R164" s="230">
        <f>Q164*H164</f>
        <v>0.00012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1304</v>
      </c>
      <c r="AT164" s="232" t="s">
        <v>247</v>
      </c>
      <c r="AU164" s="232" t="s">
        <v>87</v>
      </c>
      <c r="AY164" s="18" t="s">
        <v>143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21</v>
      </c>
      <c r="BK164" s="233">
        <f>ROUND(I164*H164,1)</f>
        <v>0</v>
      </c>
      <c r="BL164" s="18" t="s">
        <v>495</v>
      </c>
      <c r="BM164" s="232" t="s">
        <v>1338</v>
      </c>
    </row>
    <row r="165" s="2" customFormat="1" ht="44.25" customHeight="1">
      <c r="A165" s="39"/>
      <c r="B165" s="40"/>
      <c r="C165" s="257" t="s">
        <v>363</v>
      </c>
      <c r="D165" s="257" t="s">
        <v>247</v>
      </c>
      <c r="E165" s="258" t="s">
        <v>1339</v>
      </c>
      <c r="F165" s="259" t="s">
        <v>1340</v>
      </c>
      <c r="G165" s="260" t="s">
        <v>370</v>
      </c>
      <c r="H165" s="261">
        <v>4</v>
      </c>
      <c r="I165" s="262"/>
      <c r="J165" s="263">
        <f>ROUND(I165*H165,1)</f>
        <v>0</v>
      </c>
      <c r="K165" s="264"/>
      <c r="L165" s="265"/>
      <c r="M165" s="266" t="s">
        <v>1</v>
      </c>
      <c r="N165" s="267" t="s">
        <v>43</v>
      </c>
      <c r="O165" s="92"/>
      <c r="P165" s="230">
        <f>O165*H165</f>
        <v>0</v>
      </c>
      <c r="Q165" s="230">
        <v>0.00012</v>
      </c>
      <c r="R165" s="230">
        <f>Q165*H165</f>
        <v>0.00048000000000000001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1304</v>
      </c>
      <c r="AT165" s="232" t="s">
        <v>247</v>
      </c>
      <c r="AU165" s="232" t="s">
        <v>87</v>
      </c>
      <c r="AY165" s="18" t="s">
        <v>143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21</v>
      </c>
      <c r="BK165" s="233">
        <f>ROUND(I165*H165,1)</f>
        <v>0</v>
      </c>
      <c r="BL165" s="18" t="s">
        <v>495</v>
      </c>
      <c r="BM165" s="232" t="s">
        <v>1341</v>
      </c>
    </row>
    <row r="166" s="2" customFormat="1" ht="49.05" customHeight="1">
      <c r="A166" s="39"/>
      <c r="B166" s="40"/>
      <c r="C166" s="257" t="s">
        <v>367</v>
      </c>
      <c r="D166" s="257" t="s">
        <v>247</v>
      </c>
      <c r="E166" s="258" t="s">
        <v>1342</v>
      </c>
      <c r="F166" s="259" t="s">
        <v>1343</v>
      </c>
      <c r="G166" s="260" t="s">
        <v>370</v>
      </c>
      <c r="H166" s="261">
        <v>1</v>
      </c>
      <c r="I166" s="262"/>
      <c r="J166" s="263">
        <f>ROUND(I166*H166,1)</f>
        <v>0</v>
      </c>
      <c r="K166" s="264"/>
      <c r="L166" s="265"/>
      <c r="M166" s="266" t="s">
        <v>1</v>
      </c>
      <c r="N166" s="267" t="s">
        <v>43</v>
      </c>
      <c r="O166" s="92"/>
      <c r="P166" s="230">
        <f>O166*H166</f>
        <v>0</v>
      </c>
      <c r="Q166" s="230">
        <v>0.00010000000000000001</v>
      </c>
      <c r="R166" s="230">
        <f>Q166*H166</f>
        <v>0.00010000000000000001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1304</v>
      </c>
      <c r="AT166" s="232" t="s">
        <v>247</v>
      </c>
      <c r="AU166" s="232" t="s">
        <v>87</v>
      </c>
      <c r="AY166" s="18" t="s">
        <v>143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21</v>
      </c>
      <c r="BK166" s="233">
        <f>ROUND(I166*H166,1)</f>
        <v>0</v>
      </c>
      <c r="BL166" s="18" t="s">
        <v>495</v>
      </c>
      <c r="BM166" s="232" t="s">
        <v>1344</v>
      </c>
    </row>
    <row r="167" s="2" customFormat="1" ht="16.5" customHeight="1">
      <c r="A167" s="39"/>
      <c r="B167" s="40"/>
      <c r="C167" s="257" t="s">
        <v>372</v>
      </c>
      <c r="D167" s="257" t="s">
        <v>247</v>
      </c>
      <c r="E167" s="258" t="s">
        <v>1345</v>
      </c>
      <c r="F167" s="259" t="s">
        <v>1346</v>
      </c>
      <c r="G167" s="260" t="s">
        <v>370</v>
      </c>
      <c r="H167" s="261">
        <v>8</v>
      </c>
      <c r="I167" s="262"/>
      <c r="J167" s="263">
        <f>ROUND(I167*H167,1)</f>
        <v>0</v>
      </c>
      <c r="K167" s="264"/>
      <c r="L167" s="265"/>
      <c r="M167" s="266" t="s">
        <v>1</v>
      </c>
      <c r="N167" s="267" t="s">
        <v>43</v>
      </c>
      <c r="O167" s="92"/>
      <c r="P167" s="230">
        <f>O167*H167</f>
        <v>0</v>
      </c>
      <c r="Q167" s="230">
        <v>0.00011</v>
      </c>
      <c r="R167" s="230">
        <f>Q167*H167</f>
        <v>0.00088000000000000003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1304</v>
      </c>
      <c r="AT167" s="232" t="s">
        <v>247</v>
      </c>
      <c r="AU167" s="232" t="s">
        <v>87</v>
      </c>
      <c r="AY167" s="18" t="s">
        <v>143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21</v>
      </c>
      <c r="BK167" s="233">
        <f>ROUND(I167*H167,1)</f>
        <v>0</v>
      </c>
      <c r="BL167" s="18" t="s">
        <v>495</v>
      </c>
      <c r="BM167" s="232" t="s">
        <v>1347</v>
      </c>
    </row>
    <row r="168" s="2" customFormat="1" ht="16.5" customHeight="1">
      <c r="A168" s="39"/>
      <c r="B168" s="40"/>
      <c r="C168" s="257" t="s">
        <v>376</v>
      </c>
      <c r="D168" s="257" t="s">
        <v>247</v>
      </c>
      <c r="E168" s="258" t="s">
        <v>1348</v>
      </c>
      <c r="F168" s="259" t="s">
        <v>1349</v>
      </c>
      <c r="G168" s="260" t="s">
        <v>370</v>
      </c>
      <c r="H168" s="261">
        <v>2</v>
      </c>
      <c r="I168" s="262"/>
      <c r="J168" s="263">
        <f>ROUND(I168*H168,1)</f>
        <v>0</v>
      </c>
      <c r="K168" s="264"/>
      <c r="L168" s="265"/>
      <c r="M168" s="266" t="s">
        <v>1</v>
      </c>
      <c r="N168" s="267" t="s">
        <v>43</v>
      </c>
      <c r="O168" s="92"/>
      <c r="P168" s="230">
        <f>O168*H168</f>
        <v>0</v>
      </c>
      <c r="Q168" s="230">
        <v>0.00022000000000000001</v>
      </c>
      <c r="R168" s="230">
        <f>Q168*H168</f>
        <v>0.00044000000000000002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1304</v>
      </c>
      <c r="AT168" s="232" t="s">
        <v>247</v>
      </c>
      <c r="AU168" s="232" t="s">
        <v>87</v>
      </c>
      <c r="AY168" s="18" t="s">
        <v>143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21</v>
      </c>
      <c r="BK168" s="233">
        <f>ROUND(I168*H168,1)</f>
        <v>0</v>
      </c>
      <c r="BL168" s="18" t="s">
        <v>495</v>
      </c>
      <c r="BM168" s="232" t="s">
        <v>1350</v>
      </c>
    </row>
    <row r="169" s="2" customFormat="1" ht="16.5" customHeight="1">
      <c r="A169" s="39"/>
      <c r="B169" s="40"/>
      <c r="C169" s="257" t="s">
        <v>380</v>
      </c>
      <c r="D169" s="257" t="s">
        <v>247</v>
      </c>
      <c r="E169" s="258" t="s">
        <v>1351</v>
      </c>
      <c r="F169" s="259" t="s">
        <v>1352</v>
      </c>
      <c r="G169" s="260" t="s">
        <v>370</v>
      </c>
      <c r="H169" s="261">
        <v>4</v>
      </c>
      <c r="I169" s="262"/>
      <c r="J169" s="263">
        <f>ROUND(I169*H169,1)</f>
        <v>0</v>
      </c>
      <c r="K169" s="264"/>
      <c r="L169" s="265"/>
      <c r="M169" s="266" t="s">
        <v>1</v>
      </c>
      <c r="N169" s="267" t="s">
        <v>43</v>
      </c>
      <c r="O169" s="92"/>
      <c r="P169" s="230">
        <f>O169*H169</f>
        <v>0</v>
      </c>
      <c r="Q169" s="230">
        <v>0.00027999999999999998</v>
      </c>
      <c r="R169" s="230">
        <f>Q169*H169</f>
        <v>0.0011199999999999999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1304</v>
      </c>
      <c r="AT169" s="232" t="s">
        <v>247</v>
      </c>
      <c r="AU169" s="232" t="s">
        <v>87</v>
      </c>
      <c r="AY169" s="18" t="s">
        <v>143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21</v>
      </c>
      <c r="BK169" s="233">
        <f>ROUND(I169*H169,1)</f>
        <v>0</v>
      </c>
      <c r="BL169" s="18" t="s">
        <v>495</v>
      </c>
      <c r="BM169" s="232" t="s">
        <v>1353</v>
      </c>
    </row>
    <row r="170" s="2" customFormat="1" ht="21.75" customHeight="1">
      <c r="A170" s="39"/>
      <c r="B170" s="40"/>
      <c r="C170" s="257" t="s">
        <v>384</v>
      </c>
      <c r="D170" s="257" t="s">
        <v>247</v>
      </c>
      <c r="E170" s="258" t="s">
        <v>1354</v>
      </c>
      <c r="F170" s="259" t="s">
        <v>1355</v>
      </c>
      <c r="G170" s="260" t="s">
        <v>370</v>
      </c>
      <c r="H170" s="261">
        <v>30</v>
      </c>
      <c r="I170" s="262"/>
      <c r="J170" s="263">
        <f>ROUND(I170*H170,1)</f>
        <v>0</v>
      </c>
      <c r="K170" s="264"/>
      <c r="L170" s="265"/>
      <c r="M170" s="266" t="s">
        <v>1</v>
      </c>
      <c r="N170" s="267" t="s">
        <v>43</v>
      </c>
      <c r="O170" s="92"/>
      <c r="P170" s="230">
        <f>O170*H170</f>
        <v>0</v>
      </c>
      <c r="Q170" s="230">
        <v>0.00097999999999999997</v>
      </c>
      <c r="R170" s="230">
        <f>Q170*H170</f>
        <v>0.029399999999999999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1304</v>
      </c>
      <c r="AT170" s="232" t="s">
        <v>247</v>
      </c>
      <c r="AU170" s="232" t="s">
        <v>87</v>
      </c>
      <c r="AY170" s="18" t="s">
        <v>143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21</v>
      </c>
      <c r="BK170" s="233">
        <f>ROUND(I170*H170,1)</f>
        <v>0</v>
      </c>
      <c r="BL170" s="18" t="s">
        <v>495</v>
      </c>
      <c r="BM170" s="232" t="s">
        <v>1356</v>
      </c>
    </row>
    <row r="171" s="2" customFormat="1" ht="21.75" customHeight="1">
      <c r="A171" s="39"/>
      <c r="B171" s="40"/>
      <c r="C171" s="257" t="s">
        <v>389</v>
      </c>
      <c r="D171" s="257" t="s">
        <v>247</v>
      </c>
      <c r="E171" s="258" t="s">
        <v>1357</v>
      </c>
      <c r="F171" s="259" t="s">
        <v>1358</v>
      </c>
      <c r="G171" s="260" t="s">
        <v>1359</v>
      </c>
      <c r="H171" s="261">
        <v>8</v>
      </c>
      <c r="I171" s="262"/>
      <c r="J171" s="263">
        <f>ROUND(I171*H171,1)</f>
        <v>0</v>
      </c>
      <c r="K171" s="264"/>
      <c r="L171" s="265"/>
      <c r="M171" s="266" t="s">
        <v>1</v>
      </c>
      <c r="N171" s="267" t="s">
        <v>43</v>
      </c>
      <c r="O171" s="92"/>
      <c r="P171" s="230">
        <f>O171*H171</f>
        <v>0</v>
      </c>
      <c r="Q171" s="230">
        <v>0.001</v>
      </c>
      <c r="R171" s="230">
        <f>Q171*H171</f>
        <v>0.0080000000000000002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1304</v>
      </c>
      <c r="AT171" s="232" t="s">
        <v>247</v>
      </c>
      <c r="AU171" s="232" t="s">
        <v>87</v>
      </c>
      <c r="AY171" s="18" t="s">
        <v>143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21</v>
      </c>
      <c r="BK171" s="233">
        <f>ROUND(I171*H171,1)</f>
        <v>0</v>
      </c>
      <c r="BL171" s="18" t="s">
        <v>495</v>
      </c>
      <c r="BM171" s="232" t="s">
        <v>1360</v>
      </c>
    </row>
    <row r="172" s="2" customFormat="1" ht="66.75" customHeight="1">
      <c r="A172" s="39"/>
      <c r="B172" s="40"/>
      <c r="C172" s="257" t="s">
        <v>395</v>
      </c>
      <c r="D172" s="257" t="s">
        <v>247</v>
      </c>
      <c r="E172" s="258" t="s">
        <v>1361</v>
      </c>
      <c r="F172" s="259" t="s">
        <v>1362</v>
      </c>
      <c r="G172" s="260" t="s">
        <v>184</v>
      </c>
      <c r="H172" s="261">
        <v>35</v>
      </c>
      <c r="I172" s="262"/>
      <c r="J172" s="263">
        <f>ROUND(I172*H172,1)</f>
        <v>0</v>
      </c>
      <c r="K172" s="264"/>
      <c r="L172" s="265"/>
      <c r="M172" s="266" t="s">
        <v>1</v>
      </c>
      <c r="N172" s="267" t="s">
        <v>43</v>
      </c>
      <c r="O172" s="92"/>
      <c r="P172" s="230">
        <f>O172*H172</f>
        <v>0</v>
      </c>
      <c r="Q172" s="230">
        <v>0.00012999999999999999</v>
      </c>
      <c r="R172" s="230">
        <f>Q172*H172</f>
        <v>0.0045499999999999994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1304</v>
      </c>
      <c r="AT172" s="232" t="s">
        <v>247</v>
      </c>
      <c r="AU172" s="232" t="s">
        <v>87</v>
      </c>
      <c r="AY172" s="18" t="s">
        <v>143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21</v>
      </c>
      <c r="BK172" s="233">
        <f>ROUND(I172*H172,1)</f>
        <v>0</v>
      </c>
      <c r="BL172" s="18" t="s">
        <v>495</v>
      </c>
      <c r="BM172" s="232" t="s">
        <v>1363</v>
      </c>
    </row>
    <row r="173" s="2" customFormat="1" ht="66.75" customHeight="1">
      <c r="A173" s="39"/>
      <c r="B173" s="40"/>
      <c r="C173" s="257" t="s">
        <v>420</v>
      </c>
      <c r="D173" s="257" t="s">
        <v>247</v>
      </c>
      <c r="E173" s="258" t="s">
        <v>1364</v>
      </c>
      <c r="F173" s="259" t="s">
        <v>1365</v>
      </c>
      <c r="G173" s="260" t="s">
        <v>184</v>
      </c>
      <c r="H173" s="261">
        <v>630</v>
      </c>
      <c r="I173" s="262"/>
      <c r="J173" s="263">
        <f>ROUND(I173*H173,1)</f>
        <v>0</v>
      </c>
      <c r="K173" s="264"/>
      <c r="L173" s="265"/>
      <c r="M173" s="266" t="s">
        <v>1</v>
      </c>
      <c r="N173" s="267" t="s">
        <v>43</v>
      </c>
      <c r="O173" s="92"/>
      <c r="P173" s="230">
        <f>O173*H173</f>
        <v>0</v>
      </c>
      <c r="Q173" s="230">
        <v>0.00014999999999999999</v>
      </c>
      <c r="R173" s="230">
        <f>Q173*H173</f>
        <v>0.094499999999999987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1304</v>
      </c>
      <c r="AT173" s="232" t="s">
        <v>247</v>
      </c>
      <c r="AU173" s="232" t="s">
        <v>87</v>
      </c>
      <c r="AY173" s="18" t="s">
        <v>143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21</v>
      </c>
      <c r="BK173" s="233">
        <f>ROUND(I173*H173,1)</f>
        <v>0</v>
      </c>
      <c r="BL173" s="18" t="s">
        <v>495</v>
      </c>
      <c r="BM173" s="232" t="s">
        <v>1366</v>
      </c>
    </row>
    <row r="174" s="2" customFormat="1" ht="66.75" customHeight="1">
      <c r="A174" s="39"/>
      <c r="B174" s="40"/>
      <c r="C174" s="257" t="s">
        <v>425</v>
      </c>
      <c r="D174" s="257" t="s">
        <v>247</v>
      </c>
      <c r="E174" s="258" t="s">
        <v>1367</v>
      </c>
      <c r="F174" s="259" t="s">
        <v>1368</v>
      </c>
      <c r="G174" s="260" t="s">
        <v>184</v>
      </c>
      <c r="H174" s="261">
        <v>550</v>
      </c>
      <c r="I174" s="262"/>
      <c r="J174" s="263">
        <f>ROUND(I174*H174,1)</f>
        <v>0</v>
      </c>
      <c r="K174" s="264"/>
      <c r="L174" s="265"/>
      <c r="M174" s="266" t="s">
        <v>1</v>
      </c>
      <c r="N174" s="267" t="s">
        <v>43</v>
      </c>
      <c r="O174" s="92"/>
      <c r="P174" s="230">
        <f>O174*H174</f>
        <v>0</v>
      </c>
      <c r="Q174" s="230">
        <v>0.00020000000000000001</v>
      </c>
      <c r="R174" s="230">
        <f>Q174*H174</f>
        <v>0.11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1304</v>
      </c>
      <c r="AT174" s="232" t="s">
        <v>247</v>
      </c>
      <c r="AU174" s="232" t="s">
        <v>87</v>
      </c>
      <c r="AY174" s="18" t="s">
        <v>143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21</v>
      </c>
      <c r="BK174" s="233">
        <f>ROUND(I174*H174,1)</f>
        <v>0</v>
      </c>
      <c r="BL174" s="18" t="s">
        <v>495</v>
      </c>
      <c r="BM174" s="232" t="s">
        <v>1369</v>
      </c>
    </row>
    <row r="175" s="2" customFormat="1" ht="66.75" customHeight="1">
      <c r="A175" s="39"/>
      <c r="B175" s="40"/>
      <c r="C175" s="257" t="s">
        <v>430</v>
      </c>
      <c r="D175" s="257" t="s">
        <v>247</v>
      </c>
      <c r="E175" s="258" t="s">
        <v>1370</v>
      </c>
      <c r="F175" s="259" t="s">
        <v>1371</v>
      </c>
      <c r="G175" s="260" t="s">
        <v>184</v>
      </c>
      <c r="H175" s="261">
        <v>45</v>
      </c>
      <c r="I175" s="262"/>
      <c r="J175" s="263">
        <f>ROUND(I175*H175,1)</f>
        <v>0</v>
      </c>
      <c r="K175" s="264"/>
      <c r="L175" s="265"/>
      <c r="M175" s="266" t="s">
        <v>1</v>
      </c>
      <c r="N175" s="267" t="s">
        <v>43</v>
      </c>
      <c r="O175" s="92"/>
      <c r="P175" s="230">
        <f>O175*H175</f>
        <v>0</v>
      </c>
      <c r="Q175" s="230">
        <v>0.00021000000000000001</v>
      </c>
      <c r="R175" s="230">
        <f>Q175*H175</f>
        <v>0.0094500000000000001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1304</v>
      </c>
      <c r="AT175" s="232" t="s">
        <v>247</v>
      </c>
      <c r="AU175" s="232" t="s">
        <v>87</v>
      </c>
      <c r="AY175" s="18" t="s">
        <v>143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21</v>
      </c>
      <c r="BK175" s="233">
        <f>ROUND(I175*H175,1)</f>
        <v>0</v>
      </c>
      <c r="BL175" s="18" t="s">
        <v>495</v>
      </c>
      <c r="BM175" s="232" t="s">
        <v>1372</v>
      </c>
    </row>
    <row r="176" s="2" customFormat="1" ht="66.75" customHeight="1">
      <c r="A176" s="39"/>
      <c r="B176" s="40"/>
      <c r="C176" s="257" t="s">
        <v>435</v>
      </c>
      <c r="D176" s="257" t="s">
        <v>247</v>
      </c>
      <c r="E176" s="258" t="s">
        <v>1373</v>
      </c>
      <c r="F176" s="259" t="s">
        <v>1374</v>
      </c>
      <c r="G176" s="260" t="s">
        <v>184</v>
      </c>
      <c r="H176" s="261">
        <v>44</v>
      </c>
      <c r="I176" s="262"/>
      <c r="J176" s="263">
        <f>ROUND(I176*H176,1)</f>
        <v>0</v>
      </c>
      <c r="K176" s="264"/>
      <c r="L176" s="265"/>
      <c r="M176" s="266" t="s">
        <v>1</v>
      </c>
      <c r="N176" s="267" t="s">
        <v>43</v>
      </c>
      <c r="O176" s="92"/>
      <c r="P176" s="230">
        <f>O176*H176</f>
        <v>0</v>
      </c>
      <c r="Q176" s="230">
        <v>0.00018000000000000001</v>
      </c>
      <c r="R176" s="230">
        <f>Q176*H176</f>
        <v>0.00792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1304</v>
      </c>
      <c r="AT176" s="232" t="s">
        <v>247</v>
      </c>
      <c r="AU176" s="232" t="s">
        <v>87</v>
      </c>
      <c r="AY176" s="18" t="s">
        <v>143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21</v>
      </c>
      <c r="BK176" s="233">
        <f>ROUND(I176*H176,1)</f>
        <v>0</v>
      </c>
      <c r="BL176" s="18" t="s">
        <v>495</v>
      </c>
      <c r="BM176" s="232" t="s">
        <v>1375</v>
      </c>
    </row>
    <row r="177" s="2" customFormat="1" ht="21.75" customHeight="1">
      <c r="A177" s="39"/>
      <c r="B177" s="40"/>
      <c r="C177" s="257" t="s">
        <v>441</v>
      </c>
      <c r="D177" s="257" t="s">
        <v>247</v>
      </c>
      <c r="E177" s="258" t="s">
        <v>1376</v>
      </c>
      <c r="F177" s="259" t="s">
        <v>1377</v>
      </c>
      <c r="G177" s="260" t="s">
        <v>370</v>
      </c>
      <c r="H177" s="261">
        <v>8</v>
      </c>
      <c r="I177" s="262"/>
      <c r="J177" s="263">
        <f>ROUND(I177*H177,1)</f>
        <v>0</v>
      </c>
      <c r="K177" s="264"/>
      <c r="L177" s="265"/>
      <c r="M177" s="266" t="s">
        <v>1</v>
      </c>
      <c r="N177" s="267" t="s">
        <v>43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1304</v>
      </c>
      <c r="AT177" s="232" t="s">
        <v>247</v>
      </c>
      <c r="AU177" s="232" t="s">
        <v>87</v>
      </c>
      <c r="AY177" s="18" t="s">
        <v>143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21</v>
      </c>
      <c r="BK177" s="233">
        <f>ROUND(I177*H177,1)</f>
        <v>0</v>
      </c>
      <c r="BL177" s="18" t="s">
        <v>495</v>
      </c>
      <c r="BM177" s="232" t="s">
        <v>1378</v>
      </c>
    </row>
    <row r="178" s="2" customFormat="1" ht="16.5" customHeight="1">
      <c r="A178" s="39"/>
      <c r="B178" s="40"/>
      <c r="C178" s="257" t="s">
        <v>449</v>
      </c>
      <c r="D178" s="257" t="s">
        <v>247</v>
      </c>
      <c r="E178" s="258" t="s">
        <v>1379</v>
      </c>
      <c r="F178" s="259" t="s">
        <v>1380</v>
      </c>
      <c r="G178" s="260" t="s">
        <v>1381</v>
      </c>
      <c r="H178" s="261">
        <v>13</v>
      </c>
      <c r="I178" s="262"/>
      <c r="J178" s="263">
        <f>ROUND(I178*H178,1)</f>
        <v>0</v>
      </c>
      <c r="K178" s="264"/>
      <c r="L178" s="265"/>
      <c r="M178" s="266" t="s">
        <v>1</v>
      </c>
      <c r="N178" s="267" t="s">
        <v>43</v>
      </c>
      <c r="O178" s="92"/>
      <c r="P178" s="230">
        <f>O178*H178</f>
        <v>0</v>
      </c>
      <c r="Q178" s="230">
        <v>0.00010000000000000001</v>
      </c>
      <c r="R178" s="230">
        <f>Q178*H178</f>
        <v>0.0013000000000000002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1304</v>
      </c>
      <c r="AT178" s="232" t="s">
        <v>247</v>
      </c>
      <c r="AU178" s="232" t="s">
        <v>87</v>
      </c>
      <c r="AY178" s="18" t="s">
        <v>143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21</v>
      </c>
      <c r="BK178" s="233">
        <f>ROUND(I178*H178,1)</f>
        <v>0</v>
      </c>
      <c r="BL178" s="18" t="s">
        <v>495</v>
      </c>
      <c r="BM178" s="232" t="s">
        <v>1382</v>
      </c>
    </row>
    <row r="179" s="12" customFormat="1" ht="22.8" customHeight="1">
      <c r="A179" s="12"/>
      <c r="B179" s="204"/>
      <c r="C179" s="205"/>
      <c r="D179" s="206" t="s">
        <v>77</v>
      </c>
      <c r="E179" s="218" t="s">
        <v>1383</v>
      </c>
      <c r="F179" s="218" t="s">
        <v>1384</v>
      </c>
      <c r="G179" s="205"/>
      <c r="H179" s="205"/>
      <c r="I179" s="208"/>
      <c r="J179" s="219">
        <f>BK179</f>
        <v>0</v>
      </c>
      <c r="K179" s="205"/>
      <c r="L179" s="210"/>
      <c r="M179" s="211"/>
      <c r="N179" s="212"/>
      <c r="O179" s="212"/>
      <c r="P179" s="213">
        <f>SUM(P180:P184)</f>
        <v>0</v>
      </c>
      <c r="Q179" s="212"/>
      <c r="R179" s="213">
        <f>SUM(R180:R184)</f>
        <v>0.56842000000000004</v>
      </c>
      <c r="S179" s="212"/>
      <c r="T179" s="214">
        <f>SUM(T180:T184)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5" t="s">
        <v>162</v>
      </c>
      <c r="AT179" s="216" t="s">
        <v>77</v>
      </c>
      <c r="AU179" s="216" t="s">
        <v>21</v>
      </c>
      <c r="AY179" s="215" t="s">
        <v>143</v>
      </c>
      <c r="BK179" s="217">
        <f>SUM(BK180:BK184)</f>
        <v>0</v>
      </c>
    </row>
    <row r="180" s="2" customFormat="1" ht="24.15" customHeight="1">
      <c r="A180" s="39"/>
      <c r="B180" s="40"/>
      <c r="C180" s="220" t="s">
        <v>456</v>
      </c>
      <c r="D180" s="220" t="s">
        <v>146</v>
      </c>
      <c r="E180" s="221" t="s">
        <v>1385</v>
      </c>
      <c r="F180" s="222" t="s">
        <v>1386</v>
      </c>
      <c r="G180" s="223" t="s">
        <v>370</v>
      </c>
      <c r="H180" s="224">
        <v>8</v>
      </c>
      <c r="I180" s="225"/>
      <c r="J180" s="226">
        <f>ROUND(I180*H180,1)</f>
        <v>0</v>
      </c>
      <c r="K180" s="227"/>
      <c r="L180" s="45"/>
      <c r="M180" s="228" t="s">
        <v>1</v>
      </c>
      <c r="N180" s="229" t="s">
        <v>43</v>
      </c>
      <c r="O180" s="92"/>
      <c r="P180" s="230">
        <f>O180*H180</f>
        <v>0</v>
      </c>
      <c r="Q180" s="230">
        <v>0.0027200000000000002</v>
      </c>
      <c r="R180" s="230">
        <f>Q180*H180</f>
        <v>0.021760000000000002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495</v>
      </c>
      <c r="AT180" s="232" t="s">
        <v>146</v>
      </c>
      <c r="AU180" s="232" t="s">
        <v>87</v>
      </c>
      <c r="AY180" s="18" t="s">
        <v>143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21</v>
      </c>
      <c r="BK180" s="233">
        <f>ROUND(I180*H180,1)</f>
        <v>0</v>
      </c>
      <c r="BL180" s="18" t="s">
        <v>495</v>
      </c>
      <c r="BM180" s="232" t="s">
        <v>1387</v>
      </c>
    </row>
    <row r="181" s="2" customFormat="1" ht="16.5" customHeight="1">
      <c r="A181" s="39"/>
      <c r="B181" s="40"/>
      <c r="C181" s="220" t="s">
        <v>465</v>
      </c>
      <c r="D181" s="220" t="s">
        <v>146</v>
      </c>
      <c r="E181" s="221" t="s">
        <v>1388</v>
      </c>
      <c r="F181" s="222" t="s">
        <v>1389</v>
      </c>
      <c r="G181" s="223" t="s">
        <v>370</v>
      </c>
      <c r="H181" s="224">
        <v>2</v>
      </c>
      <c r="I181" s="225"/>
      <c r="J181" s="226">
        <f>ROUND(I181*H181,1)</f>
        <v>0</v>
      </c>
      <c r="K181" s="227"/>
      <c r="L181" s="45"/>
      <c r="M181" s="228" t="s">
        <v>1</v>
      </c>
      <c r="N181" s="229" t="s">
        <v>43</v>
      </c>
      <c r="O181" s="92"/>
      <c r="P181" s="230">
        <f>O181*H181</f>
        <v>0</v>
      </c>
      <c r="Q181" s="230">
        <v>0.0056499999999999996</v>
      </c>
      <c r="R181" s="230">
        <f>Q181*H181</f>
        <v>0.011299999999999999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495</v>
      </c>
      <c r="AT181" s="232" t="s">
        <v>146</v>
      </c>
      <c r="AU181" s="232" t="s">
        <v>87</v>
      </c>
      <c r="AY181" s="18" t="s">
        <v>143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21</v>
      </c>
      <c r="BK181" s="233">
        <f>ROUND(I181*H181,1)</f>
        <v>0</v>
      </c>
      <c r="BL181" s="18" t="s">
        <v>495</v>
      </c>
      <c r="BM181" s="232" t="s">
        <v>1390</v>
      </c>
    </row>
    <row r="182" s="2" customFormat="1" ht="21.75" customHeight="1">
      <c r="A182" s="39"/>
      <c r="B182" s="40"/>
      <c r="C182" s="220" t="s">
        <v>471</v>
      </c>
      <c r="D182" s="220" t="s">
        <v>146</v>
      </c>
      <c r="E182" s="221" t="s">
        <v>1391</v>
      </c>
      <c r="F182" s="222" t="s">
        <v>1392</v>
      </c>
      <c r="G182" s="223" t="s">
        <v>370</v>
      </c>
      <c r="H182" s="224">
        <v>24</v>
      </c>
      <c r="I182" s="225"/>
      <c r="J182" s="226">
        <f>ROUND(I182*H182,1)</f>
        <v>0</v>
      </c>
      <c r="K182" s="227"/>
      <c r="L182" s="45"/>
      <c r="M182" s="228" t="s">
        <v>1</v>
      </c>
      <c r="N182" s="229" t="s">
        <v>43</v>
      </c>
      <c r="O182" s="92"/>
      <c r="P182" s="230">
        <f>O182*H182</f>
        <v>0</v>
      </c>
      <c r="Q182" s="230">
        <v>0.00779</v>
      </c>
      <c r="R182" s="230">
        <f>Q182*H182</f>
        <v>0.18696000000000002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495</v>
      </c>
      <c r="AT182" s="232" t="s">
        <v>146</v>
      </c>
      <c r="AU182" s="232" t="s">
        <v>87</v>
      </c>
      <c r="AY182" s="18" t="s">
        <v>143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21</v>
      </c>
      <c r="BK182" s="233">
        <f>ROUND(I182*H182,1)</f>
        <v>0</v>
      </c>
      <c r="BL182" s="18" t="s">
        <v>495</v>
      </c>
      <c r="BM182" s="232" t="s">
        <v>1393</v>
      </c>
    </row>
    <row r="183" s="2" customFormat="1" ht="16.5" customHeight="1">
      <c r="A183" s="39"/>
      <c r="B183" s="40"/>
      <c r="C183" s="220" t="s">
        <v>476</v>
      </c>
      <c r="D183" s="220" t="s">
        <v>146</v>
      </c>
      <c r="E183" s="221" t="s">
        <v>1394</v>
      </c>
      <c r="F183" s="222" t="s">
        <v>1395</v>
      </c>
      <c r="G183" s="223" t="s">
        <v>184</v>
      </c>
      <c r="H183" s="224">
        <v>40</v>
      </c>
      <c r="I183" s="225"/>
      <c r="J183" s="226">
        <f>ROUND(I183*H183,1)</f>
        <v>0</v>
      </c>
      <c r="K183" s="227"/>
      <c r="L183" s="45"/>
      <c r="M183" s="228" t="s">
        <v>1</v>
      </c>
      <c r="N183" s="229" t="s">
        <v>43</v>
      </c>
      <c r="O183" s="92"/>
      <c r="P183" s="230">
        <f>O183*H183</f>
        <v>0</v>
      </c>
      <c r="Q183" s="230">
        <v>0.0087100000000000007</v>
      </c>
      <c r="R183" s="230">
        <f>Q183*H183</f>
        <v>0.34840000000000004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495</v>
      </c>
      <c r="AT183" s="232" t="s">
        <v>146</v>
      </c>
      <c r="AU183" s="232" t="s">
        <v>87</v>
      </c>
      <c r="AY183" s="18" t="s">
        <v>143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21</v>
      </c>
      <c r="BK183" s="233">
        <f>ROUND(I183*H183,1)</f>
        <v>0</v>
      </c>
      <c r="BL183" s="18" t="s">
        <v>495</v>
      </c>
      <c r="BM183" s="232" t="s">
        <v>1396</v>
      </c>
    </row>
    <row r="184" s="2" customFormat="1" ht="16.5" customHeight="1">
      <c r="A184" s="39"/>
      <c r="B184" s="40"/>
      <c r="C184" s="220" t="s">
        <v>481</v>
      </c>
      <c r="D184" s="220" t="s">
        <v>146</v>
      </c>
      <c r="E184" s="221" t="s">
        <v>1397</v>
      </c>
      <c r="F184" s="222" t="s">
        <v>1398</v>
      </c>
      <c r="G184" s="223" t="s">
        <v>184</v>
      </c>
      <c r="H184" s="224">
        <v>40</v>
      </c>
      <c r="I184" s="225"/>
      <c r="J184" s="226">
        <f>ROUND(I184*H184,1)</f>
        <v>0</v>
      </c>
      <c r="K184" s="227"/>
      <c r="L184" s="45"/>
      <c r="M184" s="228" t="s">
        <v>1</v>
      </c>
      <c r="N184" s="229" t="s">
        <v>43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495</v>
      </c>
      <c r="AT184" s="232" t="s">
        <v>146</v>
      </c>
      <c r="AU184" s="232" t="s">
        <v>87</v>
      </c>
      <c r="AY184" s="18" t="s">
        <v>143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21</v>
      </c>
      <c r="BK184" s="233">
        <f>ROUND(I184*H184,1)</f>
        <v>0</v>
      </c>
      <c r="BL184" s="18" t="s">
        <v>495</v>
      </c>
      <c r="BM184" s="232" t="s">
        <v>1399</v>
      </c>
    </row>
    <row r="185" s="12" customFormat="1" ht="22.8" customHeight="1">
      <c r="A185" s="12"/>
      <c r="B185" s="204"/>
      <c r="C185" s="205"/>
      <c r="D185" s="206" t="s">
        <v>77</v>
      </c>
      <c r="E185" s="218" t="s">
        <v>1400</v>
      </c>
      <c r="F185" s="218" t="s">
        <v>1401</v>
      </c>
      <c r="G185" s="205"/>
      <c r="H185" s="205"/>
      <c r="I185" s="208"/>
      <c r="J185" s="219">
        <f>BK185</f>
        <v>0</v>
      </c>
      <c r="K185" s="205"/>
      <c r="L185" s="210"/>
      <c r="M185" s="211"/>
      <c r="N185" s="212"/>
      <c r="O185" s="212"/>
      <c r="P185" s="213">
        <f>SUM(P186:P193)</f>
        <v>0</v>
      </c>
      <c r="Q185" s="212"/>
      <c r="R185" s="213">
        <f>SUM(R186:R193)</f>
        <v>0</v>
      </c>
      <c r="S185" s="212"/>
      <c r="T185" s="214">
        <f>SUM(T186:T193)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5" t="s">
        <v>162</v>
      </c>
      <c r="AT185" s="216" t="s">
        <v>77</v>
      </c>
      <c r="AU185" s="216" t="s">
        <v>21</v>
      </c>
      <c r="AY185" s="215" t="s">
        <v>143</v>
      </c>
      <c r="BK185" s="217">
        <f>SUM(BK186:BK193)</f>
        <v>0</v>
      </c>
    </row>
    <row r="186" s="2" customFormat="1" ht="16.5" customHeight="1">
      <c r="A186" s="39"/>
      <c r="B186" s="40"/>
      <c r="C186" s="220" t="s">
        <v>486</v>
      </c>
      <c r="D186" s="220" t="s">
        <v>146</v>
      </c>
      <c r="E186" s="221" t="s">
        <v>1402</v>
      </c>
      <c r="F186" s="222" t="s">
        <v>1403</v>
      </c>
      <c r="G186" s="223" t="s">
        <v>1404</v>
      </c>
      <c r="H186" s="224">
        <v>4</v>
      </c>
      <c r="I186" s="225"/>
      <c r="J186" s="226">
        <f>ROUND(I186*H186,1)</f>
        <v>0</v>
      </c>
      <c r="K186" s="227"/>
      <c r="L186" s="45"/>
      <c r="M186" s="228" t="s">
        <v>1</v>
      </c>
      <c r="N186" s="229" t="s">
        <v>43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495</v>
      </c>
      <c r="AT186" s="232" t="s">
        <v>146</v>
      </c>
      <c r="AU186" s="232" t="s">
        <v>87</v>
      </c>
      <c r="AY186" s="18" t="s">
        <v>143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21</v>
      </c>
      <c r="BK186" s="233">
        <f>ROUND(I186*H186,1)</f>
        <v>0</v>
      </c>
      <c r="BL186" s="18" t="s">
        <v>495</v>
      </c>
      <c r="BM186" s="232" t="s">
        <v>1405</v>
      </c>
    </row>
    <row r="187" s="2" customFormat="1" ht="21.75" customHeight="1">
      <c r="A187" s="39"/>
      <c r="B187" s="40"/>
      <c r="C187" s="220" t="s">
        <v>493</v>
      </c>
      <c r="D187" s="220" t="s">
        <v>146</v>
      </c>
      <c r="E187" s="221" t="s">
        <v>1406</v>
      </c>
      <c r="F187" s="222" t="s">
        <v>1407</v>
      </c>
      <c r="G187" s="223" t="s">
        <v>1404</v>
      </c>
      <c r="H187" s="224">
        <v>2</v>
      </c>
      <c r="I187" s="225"/>
      <c r="J187" s="226">
        <f>ROUND(I187*H187,1)</f>
        <v>0</v>
      </c>
      <c r="K187" s="227"/>
      <c r="L187" s="45"/>
      <c r="M187" s="228" t="s">
        <v>1</v>
      </c>
      <c r="N187" s="229" t="s">
        <v>43</v>
      </c>
      <c r="O187" s="92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495</v>
      </c>
      <c r="AT187" s="232" t="s">
        <v>146</v>
      </c>
      <c r="AU187" s="232" t="s">
        <v>87</v>
      </c>
      <c r="AY187" s="18" t="s">
        <v>143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21</v>
      </c>
      <c r="BK187" s="233">
        <f>ROUND(I187*H187,1)</f>
        <v>0</v>
      </c>
      <c r="BL187" s="18" t="s">
        <v>495</v>
      </c>
      <c r="BM187" s="232" t="s">
        <v>1408</v>
      </c>
    </row>
    <row r="188" s="2" customFormat="1" ht="16.5" customHeight="1">
      <c r="A188" s="39"/>
      <c r="B188" s="40"/>
      <c r="C188" s="220" t="s">
        <v>495</v>
      </c>
      <c r="D188" s="220" t="s">
        <v>146</v>
      </c>
      <c r="E188" s="221" t="s">
        <v>1409</v>
      </c>
      <c r="F188" s="222" t="s">
        <v>1410</v>
      </c>
      <c r="G188" s="223" t="s">
        <v>1404</v>
      </c>
      <c r="H188" s="224">
        <v>5</v>
      </c>
      <c r="I188" s="225"/>
      <c r="J188" s="226">
        <f>ROUND(I188*H188,1)</f>
        <v>0</v>
      </c>
      <c r="K188" s="227"/>
      <c r="L188" s="45"/>
      <c r="M188" s="228" t="s">
        <v>1</v>
      </c>
      <c r="N188" s="229" t="s">
        <v>43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495</v>
      </c>
      <c r="AT188" s="232" t="s">
        <v>146</v>
      </c>
      <c r="AU188" s="232" t="s">
        <v>87</v>
      </c>
      <c r="AY188" s="18" t="s">
        <v>143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21</v>
      </c>
      <c r="BK188" s="233">
        <f>ROUND(I188*H188,1)</f>
        <v>0</v>
      </c>
      <c r="BL188" s="18" t="s">
        <v>495</v>
      </c>
      <c r="BM188" s="232" t="s">
        <v>1411</v>
      </c>
    </row>
    <row r="189" s="2" customFormat="1" ht="24.15" customHeight="1">
      <c r="A189" s="39"/>
      <c r="B189" s="40"/>
      <c r="C189" s="220" t="s">
        <v>499</v>
      </c>
      <c r="D189" s="220" t="s">
        <v>146</v>
      </c>
      <c r="E189" s="221" t="s">
        <v>1412</v>
      </c>
      <c r="F189" s="222" t="s">
        <v>1413</v>
      </c>
      <c r="G189" s="223" t="s">
        <v>1404</v>
      </c>
      <c r="H189" s="224">
        <v>16</v>
      </c>
      <c r="I189" s="225"/>
      <c r="J189" s="226">
        <f>ROUND(I189*H189,1)</f>
        <v>0</v>
      </c>
      <c r="K189" s="227"/>
      <c r="L189" s="45"/>
      <c r="M189" s="228" t="s">
        <v>1</v>
      </c>
      <c r="N189" s="229" t="s">
        <v>43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495</v>
      </c>
      <c r="AT189" s="232" t="s">
        <v>146</v>
      </c>
      <c r="AU189" s="232" t="s">
        <v>87</v>
      </c>
      <c r="AY189" s="18" t="s">
        <v>143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21</v>
      </c>
      <c r="BK189" s="233">
        <f>ROUND(I189*H189,1)</f>
        <v>0</v>
      </c>
      <c r="BL189" s="18" t="s">
        <v>495</v>
      </c>
      <c r="BM189" s="232" t="s">
        <v>1414</v>
      </c>
    </row>
    <row r="190" s="2" customFormat="1" ht="21.75" customHeight="1">
      <c r="A190" s="39"/>
      <c r="B190" s="40"/>
      <c r="C190" s="220" t="s">
        <v>503</v>
      </c>
      <c r="D190" s="220" t="s">
        <v>146</v>
      </c>
      <c r="E190" s="221" t="s">
        <v>1415</v>
      </c>
      <c r="F190" s="222" t="s">
        <v>1416</v>
      </c>
      <c r="G190" s="223" t="s">
        <v>1404</v>
      </c>
      <c r="H190" s="224">
        <v>5</v>
      </c>
      <c r="I190" s="225"/>
      <c r="J190" s="226">
        <f>ROUND(I190*H190,1)</f>
        <v>0</v>
      </c>
      <c r="K190" s="227"/>
      <c r="L190" s="45"/>
      <c r="M190" s="228" t="s">
        <v>1</v>
      </c>
      <c r="N190" s="229" t="s">
        <v>43</v>
      </c>
      <c r="O190" s="92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495</v>
      </c>
      <c r="AT190" s="232" t="s">
        <v>146</v>
      </c>
      <c r="AU190" s="232" t="s">
        <v>87</v>
      </c>
      <c r="AY190" s="18" t="s">
        <v>143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21</v>
      </c>
      <c r="BK190" s="233">
        <f>ROUND(I190*H190,1)</f>
        <v>0</v>
      </c>
      <c r="BL190" s="18" t="s">
        <v>495</v>
      </c>
      <c r="BM190" s="232" t="s">
        <v>1417</v>
      </c>
    </row>
    <row r="191" s="2" customFormat="1" ht="24.15" customHeight="1">
      <c r="A191" s="39"/>
      <c r="B191" s="40"/>
      <c r="C191" s="220" t="s">
        <v>508</v>
      </c>
      <c r="D191" s="220" t="s">
        <v>146</v>
      </c>
      <c r="E191" s="221" t="s">
        <v>1418</v>
      </c>
      <c r="F191" s="222" t="s">
        <v>1419</v>
      </c>
      <c r="G191" s="223" t="s">
        <v>1404</v>
      </c>
      <c r="H191" s="224">
        <v>10</v>
      </c>
      <c r="I191" s="225"/>
      <c r="J191" s="226">
        <f>ROUND(I191*H191,1)</f>
        <v>0</v>
      </c>
      <c r="K191" s="227"/>
      <c r="L191" s="45"/>
      <c r="M191" s="228" t="s">
        <v>1</v>
      </c>
      <c r="N191" s="229" t="s">
        <v>43</v>
      </c>
      <c r="O191" s="92"/>
      <c r="P191" s="230">
        <f>O191*H191</f>
        <v>0</v>
      </c>
      <c r="Q191" s="230">
        <v>0</v>
      </c>
      <c r="R191" s="230">
        <f>Q191*H191</f>
        <v>0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495</v>
      </c>
      <c r="AT191" s="232" t="s">
        <v>146</v>
      </c>
      <c r="AU191" s="232" t="s">
        <v>87</v>
      </c>
      <c r="AY191" s="18" t="s">
        <v>143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21</v>
      </c>
      <c r="BK191" s="233">
        <f>ROUND(I191*H191,1)</f>
        <v>0</v>
      </c>
      <c r="BL191" s="18" t="s">
        <v>495</v>
      </c>
      <c r="BM191" s="232" t="s">
        <v>1420</v>
      </c>
    </row>
    <row r="192" s="2" customFormat="1" ht="16.5" customHeight="1">
      <c r="A192" s="39"/>
      <c r="B192" s="40"/>
      <c r="C192" s="220" t="s">
        <v>512</v>
      </c>
      <c r="D192" s="220" t="s">
        <v>146</v>
      </c>
      <c r="E192" s="221" t="s">
        <v>1421</v>
      </c>
      <c r="F192" s="222" t="s">
        <v>1422</v>
      </c>
      <c r="G192" s="223" t="s">
        <v>1404</v>
      </c>
      <c r="H192" s="224">
        <v>10</v>
      </c>
      <c r="I192" s="225"/>
      <c r="J192" s="226">
        <f>ROUND(I192*H192,1)</f>
        <v>0</v>
      </c>
      <c r="K192" s="227"/>
      <c r="L192" s="45"/>
      <c r="M192" s="228" t="s">
        <v>1</v>
      </c>
      <c r="N192" s="229" t="s">
        <v>43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495</v>
      </c>
      <c r="AT192" s="232" t="s">
        <v>146</v>
      </c>
      <c r="AU192" s="232" t="s">
        <v>87</v>
      </c>
      <c r="AY192" s="18" t="s">
        <v>143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21</v>
      </c>
      <c r="BK192" s="233">
        <f>ROUND(I192*H192,1)</f>
        <v>0</v>
      </c>
      <c r="BL192" s="18" t="s">
        <v>495</v>
      </c>
      <c r="BM192" s="232" t="s">
        <v>1423</v>
      </c>
    </row>
    <row r="193" s="2" customFormat="1" ht="16.5" customHeight="1">
      <c r="A193" s="39"/>
      <c r="B193" s="40"/>
      <c r="C193" s="220" t="s">
        <v>518</v>
      </c>
      <c r="D193" s="220" t="s">
        <v>146</v>
      </c>
      <c r="E193" s="221" t="s">
        <v>1424</v>
      </c>
      <c r="F193" s="222" t="s">
        <v>1425</v>
      </c>
      <c r="G193" s="223" t="s">
        <v>1404</v>
      </c>
      <c r="H193" s="224">
        <v>4</v>
      </c>
      <c r="I193" s="225"/>
      <c r="J193" s="226">
        <f>ROUND(I193*H193,1)</f>
        <v>0</v>
      </c>
      <c r="K193" s="227"/>
      <c r="L193" s="45"/>
      <c r="M193" s="293" t="s">
        <v>1</v>
      </c>
      <c r="N193" s="294" t="s">
        <v>43</v>
      </c>
      <c r="O193" s="295"/>
      <c r="P193" s="296">
        <f>O193*H193</f>
        <v>0</v>
      </c>
      <c r="Q193" s="296">
        <v>0</v>
      </c>
      <c r="R193" s="296">
        <f>Q193*H193</f>
        <v>0</v>
      </c>
      <c r="S193" s="296">
        <v>0</v>
      </c>
      <c r="T193" s="29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495</v>
      </c>
      <c r="AT193" s="232" t="s">
        <v>146</v>
      </c>
      <c r="AU193" s="232" t="s">
        <v>87</v>
      </c>
      <c r="AY193" s="18" t="s">
        <v>143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21</v>
      </c>
      <c r="BK193" s="233">
        <f>ROUND(I193*H193,1)</f>
        <v>0</v>
      </c>
      <c r="BL193" s="18" t="s">
        <v>495</v>
      </c>
      <c r="BM193" s="232" t="s">
        <v>1426</v>
      </c>
    </row>
    <row r="194" s="2" customFormat="1" ht="6.96" customHeight="1">
      <c r="A194" s="39"/>
      <c r="B194" s="67"/>
      <c r="C194" s="68"/>
      <c r="D194" s="68"/>
      <c r="E194" s="68"/>
      <c r="F194" s="68"/>
      <c r="G194" s="68"/>
      <c r="H194" s="68"/>
      <c r="I194" s="68"/>
      <c r="J194" s="68"/>
      <c r="K194" s="68"/>
      <c r="L194" s="45"/>
      <c r="M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</row>
  </sheetData>
  <sheetProtection sheet="1" autoFilter="0" formatColumns="0" formatRows="0" objects="1" scenarios="1" spinCount="100000" saltValue="it9yA9SuWhHcEu9PuPU7nD91KAMSvmwDucpFqVSWdSo1McWDX4wTPqgR1ESK3YQwy4Tlqnbw4qTfEdUe92FIcg==" hashValue="OPYdfDhifW9PL4vTvy5kjZ0itdytpqx51kg4DhezMkvwLYV+cM0Z4+Ra2BI494RftvkRO7YqoXWmgyhBsMniUw==" algorithmName="SHA-512" password="CC35"/>
  <autoFilter ref="C119:K19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100</v>
      </c>
      <c r="L4" s="21"/>
      <c r="M4" s="140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17</v>
      </c>
      <c r="L6" s="21"/>
    </row>
    <row r="7" s="1" customFormat="1" ht="16.5" customHeight="1">
      <c r="B7" s="21"/>
      <c r="E7" s="142" t="str">
        <f>'Rekapitulace stavby'!K6</f>
        <v>Rekonstrukce půdního prostoru - půdní vestavba, MŠ Kamenná 21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1427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19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21. 2. 2022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29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ROUND(J122,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ROUND((SUM(BE122:BE134)),  0)</f>
        <v>0</v>
      </c>
      <c r="G33" s="39"/>
      <c r="H33" s="39"/>
      <c r="I33" s="156">
        <v>0.20999999999999999</v>
      </c>
      <c r="J33" s="155">
        <f>ROUND(((SUM(BE122:BE134))*I33),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ROUND((SUM(BF122:BF134)),  0)</f>
        <v>0</v>
      </c>
      <c r="G34" s="39"/>
      <c r="H34" s="39"/>
      <c r="I34" s="156">
        <v>0.14999999999999999</v>
      </c>
      <c r="J34" s="155">
        <f>ROUND(((SUM(BF122:BF134))*I34),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ROUND((SUM(BG122:BG134)),  0)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ROUND((SUM(BH122:BH134)),  0)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ROUND((SUM(BI122:BI134)),  0)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17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půdního prostoru - půdní vestavba, MŠ Kamenná 21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09 -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Kamenná 21, Brno</v>
      </c>
      <c r="G89" s="41"/>
      <c r="H89" s="41"/>
      <c r="I89" s="33" t="s">
        <v>24</v>
      </c>
      <c r="J89" s="80" t="str">
        <f>IF(J12="","",J12)</f>
        <v>21. 2. 2022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26</v>
      </c>
      <c r="D91" s="41"/>
      <c r="E91" s="41"/>
      <c r="F91" s="28" t="str">
        <f>E15</f>
        <v>Statutární město Brno</v>
      </c>
      <c r="G91" s="41"/>
      <c r="H91" s="41"/>
      <c r="I91" s="33" t="s">
        <v>32</v>
      </c>
      <c r="J91" s="37" t="str">
        <f>E21</f>
        <v>Ing. Otakar Mikulka, Horní 26, Brno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104</v>
      </c>
      <c r="D94" s="177"/>
      <c r="E94" s="177"/>
      <c r="F94" s="177"/>
      <c r="G94" s="177"/>
      <c r="H94" s="177"/>
      <c r="I94" s="177"/>
      <c r="J94" s="178" t="s">
        <v>105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106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107</v>
      </c>
    </row>
    <row r="97" s="9" customFormat="1" ht="24.96" customHeight="1">
      <c r="A97" s="9"/>
      <c r="B97" s="180"/>
      <c r="C97" s="181"/>
      <c r="D97" s="182" t="s">
        <v>1428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1429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1430</v>
      </c>
      <c r="E99" s="189"/>
      <c r="F99" s="189"/>
      <c r="G99" s="189"/>
      <c r="H99" s="189"/>
      <c r="I99" s="189"/>
      <c r="J99" s="190">
        <f>J127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1431</v>
      </c>
      <c r="E100" s="189"/>
      <c r="F100" s="189"/>
      <c r="G100" s="189"/>
      <c r="H100" s="189"/>
      <c r="I100" s="189"/>
      <c r="J100" s="190">
        <f>J129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1432</v>
      </c>
      <c r="E101" s="189"/>
      <c r="F101" s="189"/>
      <c r="G101" s="189"/>
      <c r="H101" s="189"/>
      <c r="I101" s="189"/>
      <c r="J101" s="190">
        <f>J131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1433</v>
      </c>
      <c r="E102" s="189"/>
      <c r="F102" s="189"/>
      <c r="G102" s="189"/>
      <c r="H102" s="189"/>
      <c r="I102" s="189"/>
      <c r="J102" s="190">
        <f>J133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17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Rekonstrukce půdního prostoru - půdní vestavba, MŠ Kamenná 21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101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09 - Vedlejší rozpočtové náklady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22</v>
      </c>
      <c r="D116" s="41"/>
      <c r="E116" s="41"/>
      <c r="F116" s="28" t="str">
        <f>F12</f>
        <v>Kamenná 21, Brno</v>
      </c>
      <c r="G116" s="41"/>
      <c r="H116" s="41"/>
      <c r="I116" s="33" t="s">
        <v>24</v>
      </c>
      <c r="J116" s="80" t="str">
        <f>IF(J12="","",J12)</f>
        <v>21. 2. 2022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26</v>
      </c>
      <c r="D118" s="41"/>
      <c r="E118" s="41"/>
      <c r="F118" s="28" t="str">
        <f>E15</f>
        <v>Statutární město Brno</v>
      </c>
      <c r="G118" s="41"/>
      <c r="H118" s="41"/>
      <c r="I118" s="33" t="s">
        <v>32</v>
      </c>
      <c r="J118" s="37" t="str">
        <f>E21</f>
        <v>Ing. Otakar Mikulka, Horní 26, Brno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35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129</v>
      </c>
      <c r="D121" s="195" t="s">
        <v>63</v>
      </c>
      <c r="E121" s="195" t="s">
        <v>59</v>
      </c>
      <c r="F121" s="195" t="s">
        <v>60</v>
      </c>
      <c r="G121" s="195" t="s">
        <v>130</v>
      </c>
      <c r="H121" s="195" t="s">
        <v>131</v>
      </c>
      <c r="I121" s="195" t="s">
        <v>132</v>
      </c>
      <c r="J121" s="196" t="s">
        <v>105</v>
      </c>
      <c r="K121" s="197" t="s">
        <v>133</v>
      </c>
      <c r="L121" s="198"/>
      <c r="M121" s="101" t="s">
        <v>1</v>
      </c>
      <c r="N121" s="102" t="s">
        <v>42</v>
      </c>
      <c r="O121" s="102" t="s">
        <v>134</v>
      </c>
      <c r="P121" s="102" t="s">
        <v>135</v>
      </c>
      <c r="Q121" s="102" t="s">
        <v>136</v>
      </c>
      <c r="R121" s="102" t="s">
        <v>137</v>
      </c>
      <c r="S121" s="102" t="s">
        <v>138</v>
      </c>
      <c r="T121" s="103" t="s">
        <v>139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140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</f>
        <v>0</v>
      </c>
      <c r="Q122" s="105"/>
      <c r="R122" s="201">
        <f>R123</f>
        <v>0</v>
      </c>
      <c r="S122" s="105"/>
      <c r="T122" s="202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77</v>
      </c>
      <c r="AU122" s="18" t="s">
        <v>107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77</v>
      </c>
      <c r="E123" s="207" t="s">
        <v>1434</v>
      </c>
      <c r="F123" s="207" t="s">
        <v>98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P124+P127+P129+P131+P133</f>
        <v>0</v>
      </c>
      <c r="Q123" s="212"/>
      <c r="R123" s="213">
        <f>R124+R127+R129+R131+R133</f>
        <v>0</v>
      </c>
      <c r="S123" s="212"/>
      <c r="T123" s="214">
        <f>T124+T127+T129+T131+T133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170</v>
      </c>
      <c r="AT123" s="216" t="s">
        <v>77</v>
      </c>
      <c r="AU123" s="216" t="s">
        <v>78</v>
      </c>
      <c r="AY123" s="215" t="s">
        <v>143</v>
      </c>
      <c r="BK123" s="217">
        <f>BK124+BK127+BK129+BK131+BK133</f>
        <v>0</v>
      </c>
    </row>
    <row r="124" s="12" customFormat="1" ht="22.8" customHeight="1">
      <c r="A124" s="12"/>
      <c r="B124" s="204"/>
      <c r="C124" s="205"/>
      <c r="D124" s="206" t="s">
        <v>77</v>
      </c>
      <c r="E124" s="218" t="s">
        <v>1435</v>
      </c>
      <c r="F124" s="218" t="s">
        <v>1436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SUM(P125:P126)</f>
        <v>0</v>
      </c>
      <c r="Q124" s="212"/>
      <c r="R124" s="213">
        <f>SUM(R125:R126)</f>
        <v>0</v>
      </c>
      <c r="S124" s="212"/>
      <c r="T124" s="214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170</v>
      </c>
      <c r="AT124" s="216" t="s">
        <v>77</v>
      </c>
      <c r="AU124" s="216" t="s">
        <v>21</v>
      </c>
      <c r="AY124" s="215" t="s">
        <v>143</v>
      </c>
      <c r="BK124" s="217">
        <f>SUM(BK125:BK126)</f>
        <v>0</v>
      </c>
    </row>
    <row r="125" s="2" customFormat="1" ht="24.15" customHeight="1">
      <c r="A125" s="39"/>
      <c r="B125" s="40"/>
      <c r="C125" s="220" t="s">
        <v>21</v>
      </c>
      <c r="D125" s="220" t="s">
        <v>146</v>
      </c>
      <c r="E125" s="221" t="s">
        <v>1437</v>
      </c>
      <c r="F125" s="222" t="s">
        <v>1438</v>
      </c>
      <c r="G125" s="223" t="s">
        <v>387</v>
      </c>
      <c r="H125" s="224">
        <v>20</v>
      </c>
      <c r="I125" s="225"/>
      <c r="J125" s="226">
        <f>ROUND(I125*H125,1)</f>
        <v>0</v>
      </c>
      <c r="K125" s="227"/>
      <c r="L125" s="45"/>
      <c r="M125" s="228" t="s">
        <v>1</v>
      </c>
      <c r="N125" s="229" t="s">
        <v>43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1439</v>
      </c>
      <c r="AT125" s="232" t="s">
        <v>146</v>
      </c>
      <c r="AU125" s="232" t="s">
        <v>87</v>
      </c>
      <c r="AY125" s="18" t="s">
        <v>143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21</v>
      </c>
      <c r="BK125" s="233">
        <f>ROUND(I125*H125,1)</f>
        <v>0</v>
      </c>
      <c r="BL125" s="18" t="s">
        <v>1439</v>
      </c>
      <c r="BM125" s="232" t="s">
        <v>1440</v>
      </c>
    </row>
    <row r="126" s="2" customFormat="1" ht="16.5" customHeight="1">
      <c r="A126" s="39"/>
      <c r="B126" s="40"/>
      <c r="C126" s="220" t="s">
        <v>87</v>
      </c>
      <c r="D126" s="220" t="s">
        <v>146</v>
      </c>
      <c r="E126" s="221" t="s">
        <v>1441</v>
      </c>
      <c r="F126" s="222" t="s">
        <v>1442</v>
      </c>
      <c r="G126" s="223" t="s">
        <v>1381</v>
      </c>
      <c r="H126" s="224">
        <v>1</v>
      </c>
      <c r="I126" s="225"/>
      <c r="J126" s="226">
        <f>ROUND(I126*H126,1)</f>
        <v>0</v>
      </c>
      <c r="K126" s="227"/>
      <c r="L126" s="45"/>
      <c r="M126" s="228" t="s">
        <v>1</v>
      </c>
      <c r="N126" s="229" t="s">
        <v>43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1439</v>
      </c>
      <c r="AT126" s="232" t="s">
        <v>146</v>
      </c>
      <c r="AU126" s="232" t="s">
        <v>87</v>
      </c>
      <c r="AY126" s="18" t="s">
        <v>143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21</v>
      </c>
      <c r="BK126" s="233">
        <f>ROUND(I126*H126,1)</f>
        <v>0</v>
      </c>
      <c r="BL126" s="18" t="s">
        <v>1439</v>
      </c>
      <c r="BM126" s="232" t="s">
        <v>1443</v>
      </c>
    </row>
    <row r="127" s="12" customFormat="1" ht="22.8" customHeight="1">
      <c r="A127" s="12"/>
      <c r="B127" s="204"/>
      <c r="C127" s="205"/>
      <c r="D127" s="206" t="s">
        <v>77</v>
      </c>
      <c r="E127" s="218" t="s">
        <v>1444</v>
      </c>
      <c r="F127" s="218" t="s">
        <v>1445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P128</f>
        <v>0</v>
      </c>
      <c r="Q127" s="212"/>
      <c r="R127" s="213">
        <f>R128</f>
        <v>0</v>
      </c>
      <c r="S127" s="212"/>
      <c r="T127" s="214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170</v>
      </c>
      <c r="AT127" s="216" t="s">
        <v>77</v>
      </c>
      <c r="AU127" s="216" t="s">
        <v>21</v>
      </c>
      <c r="AY127" s="215" t="s">
        <v>143</v>
      </c>
      <c r="BK127" s="217">
        <f>BK128</f>
        <v>0</v>
      </c>
    </row>
    <row r="128" s="2" customFormat="1" ht="16.5" customHeight="1">
      <c r="A128" s="39"/>
      <c r="B128" s="40"/>
      <c r="C128" s="220" t="s">
        <v>162</v>
      </c>
      <c r="D128" s="220" t="s">
        <v>146</v>
      </c>
      <c r="E128" s="221" t="s">
        <v>1446</v>
      </c>
      <c r="F128" s="222" t="s">
        <v>1445</v>
      </c>
      <c r="G128" s="223" t="s">
        <v>1381</v>
      </c>
      <c r="H128" s="224">
        <v>1</v>
      </c>
      <c r="I128" s="225"/>
      <c r="J128" s="226">
        <f>ROUND(I128*H128,1)</f>
        <v>0</v>
      </c>
      <c r="K128" s="227"/>
      <c r="L128" s="45"/>
      <c r="M128" s="228" t="s">
        <v>1</v>
      </c>
      <c r="N128" s="229" t="s">
        <v>43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1439</v>
      </c>
      <c r="AT128" s="232" t="s">
        <v>146</v>
      </c>
      <c r="AU128" s="232" t="s">
        <v>87</v>
      </c>
      <c r="AY128" s="18" t="s">
        <v>143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21</v>
      </c>
      <c r="BK128" s="233">
        <f>ROUND(I128*H128,1)</f>
        <v>0</v>
      </c>
      <c r="BL128" s="18" t="s">
        <v>1439</v>
      </c>
      <c r="BM128" s="232" t="s">
        <v>1447</v>
      </c>
    </row>
    <row r="129" s="12" customFormat="1" ht="22.8" customHeight="1">
      <c r="A129" s="12"/>
      <c r="B129" s="204"/>
      <c r="C129" s="205"/>
      <c r="D129" s="206" t="s">
        <v>77</v>
      </c>
      <c r="E129" s="218" t="s">
        <v>1448</v>
      </c>
      <c r="F129" s="218" t="s">
        <v>1449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P130</f>
        <v>0</v>
      </c>
      <c r="Q129" s="212"/>
      <c r="R129" s="213">
        <f>R130</f>
        <v>0</v>
      </c>
      <c r="S129" s="212"/>
      <c r="T129" s="214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170</v>
      </c>
      <c r="AT129" s="216" t="s">
        <v>77</v>
      </c>
      <c r="AU129" s="216" t="s">
        <v>21</v>
      </c>
      <c r="AY129" s="215" t="s">
        <v>143</v>
      </c>
      <c r="BK129" s="217">
        <f>BK130</f>
        <v>0</v>
      </c>
    </row>
    <row r="130" s="2" customFormat="1" ht="16.5" customHeight="1">
      <c r="A130" s="39"/>
      <c r="B130" s="40"/>
      <c r="C130" s="220" t="s">
        <v>150</v>
      </c>
      <c r="D130" s="220" t="s">
        <v>146</v>
      </c>
      <c r="E130" s="221" t="s">
        <v>1450</v>
      </c>
      <c r="F130" s="222" t="s">
        <v>1449</v>
      </c>
      <c r="G130" s="223" t="s">
        <v>1381</v>
      </c>
      <c r="H130" s="224">
        <v>1</v>
      </c>
      <c r="I130" s="225"/>
      <c r="J130" s="226">
        <f>ROUND(I130*H130,1)</f>
        <v>0</v>
      </c>
      <c r="K130" s="227"/>
      <c r="L130" s="45"/>
      <c r="M130" s="228" t="s">
        <v>1</v>
      </c>
      <c r="N130" s="229" t="s">
        <v>43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1439</v>
      </c>
      <c r="AT130" s="232" t="s">
        <v>146</v>
      </c>
      <c r="AU130" s="232" t="s">
        <v>87</v>
      </c>
      <c r="AY130" s="18" t="s">
        <v>143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21</v>
      </c>
      <c r="BK130" s="233">
        <f>ROUND(I130*H130,1)</f>
        <v>0</v>
      </c>
      <c r="BL130" s="18" t="s">
        <v>1439</v>
      </c>
      <c r="BM130" s="232" t="s">
        <v>1451</v>
      </c>
    </row>
    <row r="131" s="12" customFormat="1" ht="22.8" customHeight="1">
      <c r="A131" s="12"/>
      <c r="B131" s="204"/>
      <c r="C131" s="205"/>
      <c r="D131" s="206" t="s">
        <v>77</v>
      </c>
      <c r="E131" s="218" t="s">
        <v>1452</v>
      </c>
      <c r="F131" s="218" t="s">
        <v>1453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P132</f>
        <v>0</v>
      </c>
      <c r="Q131" s="212"/>
      <c r="R131" s="213">
        <f>R132</f>
        <v>0</v>
      </c>
      <c r="S131" s="212"/>
      <c r="T131" s="214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170</v>
      </c>
      <c r="AT131" s="216" t="s">
        <v>77</v>
      </c>
      <c r="AU131" s="216" t="s">
        <v>21</v>
      </c>
      <c r="AY131" s="215" t="s">
        <v>143</v>
      </c>
      <c r="BK131" s="217">
        <f>BK132</f>
        <v>0</v>
      </c>
    </row>
    <row r="132" s="2" customFormat="1" ht="16.5" customHeight="1">
      <c r="A132" s="39"/>
      <c r="B132" s="40"/>
      <c r="C132" s="220" t="s">
        <v>170</v>
      </c>
      <c r="D132" s="220" t="s">
        <v>146</v>
      </c>
      <c r="E132" s="221" t="s">
        <v>1454</v>
      </c>
      <c r="F132" s="222" t="s">
        <v>1453</v>
      </c>
      <c r="G132" s="223" t="s">
        <v>1381</v>
      </c>
      <c r="H132" s="224">
        <v>1</v>
      </c>
      <c r="I132" s="225"/>
      <c r="J132" s="226">
        <f>ROUND(I132*H132,1)</f>
        <v>0</v>
      </c>
      <c r="K132" s="227"/>
      <c r="L132" s="45"/>
      <c r="M132" s="228" t="s">
        <v>1</v>
      </c>
      <c r="N132" s="229" t="s">
        <v>43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1439</v>
      </c>
      <c r="AT132" s="232" t="s">
        <v>146</v>
      </c>
      <c r="AU132" s="232" t="s">
        <v>87</v>
      </c>
      <c r="AY132" s="18" t="s">
        <v>143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21</v>
      </c>
      <c r="BK132" s="233">
        <f>ROUND(I132*H132,1)</f>
        <v>0</v>
      </c>
      <c r="BL132" s="18" t="s">
        <v>1439</v>
      </c>
      <c r="BM132" s="232" t="s">
        <v>1455</v>
      </c>
    </row>
    <row r="133" s="12" customFormat="1" ht="22.8" customHeight="1">
      <c r="A133" s="12"/>
      <c r="B133" s="204"/>
      <c r="C133" s="205"/>
      <c r="D133" s="206" t="s">
        <v>77</v>
      </c>
      <c r="E133" s="218" t="s">
        <v>1456</v>
      </c>
      <c r="F133" s="218" t="s">
        <v>1457</v>
      </c>
      <c r="G133" s="205"/>
      <c r="H133" s="205"/>
      <c r="I133" s="208"/>
      <c r="J133" s="219">
        <f>BK133</f>
        <v>0</v>
      </c>
      <c r="K133" s="205"/>
      <c r="L133" s="210"/>
      <c r="M133" s="211"/>
      <c r="N133" s="212"/>
      <c r="O133" s="212"/>
      <c r="P133" s="213">
        <f>P134</f>
        <v>0</v>
      </c>
      <c r="Q133" s="212"/>
      <c r="R133" s="213">
        <f>R134</f>
        <v>0</v>
      </c>
      <c r="S133" s="212"/>
      <c r="T133" s="214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170</v>
      </c>
      <c r="AT133" s="216" t="s">
        <v>77</v>
      </c>
      <c r="AU133" s="216" t="s">
        <v>21</v>
      </c>
      <c r="AY133" s="215" t="s">
        <v>143</v>
      </c>
      <c r="BK133" s="217">
        <f>BK134</f>
        <v>0</v>
      </c>
    </row>
    <row r="134" s="2" customFormat="1" ht="16.5" customHeight="1">
      <c r="A134" s="39"/>
      <c r="B134" s="40"/>
      <c r="C134" s="220" t="s">
        <v>144</v>
      </c>
      <c r="D134" s="220" t="s">
        <v>146</v>
      </c>
      <c r="E134" s="221" t="s">
        <v>1458</v>
      </c>
      <c r="F134" s="222" t="s">
        <v>1457</v>
      </c>
      <c r="G134" s="223" t="s">
        <v>1381</v>
      </c>
      <c r="H134" s="224">
        <v>1</v>
      </c>
      <c r="I134" s="225"/>
      <c r="J134" s="226">
        <f>ROUND(I134*H134,1)</f>
        <v>0</v>
      </c>
      <c r="K134" s="227"/>
      <c r="L134" s="45"/>
      <c r="M134" s="293" t="s">
        <v>1</v>
      </c>
      <c r="N134" s="294" t="s">
        <v>43</v>
      </c>
      <c r="O134" s="295"/>
      <c r="P134" s="296">
        <f>O134*H134</f>
        <v>0</v>
      </c>
      <c r="Q134" s="296">
        <v>0</v>
      </c>
      <c r="R134" s="296">
        <f>Q134*H134</f>
        <v>0</v>
      </c>
      <c r="S134" s="296">
        <v>0</v>
      </c>
      <c r="T134" s="29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1439</v>
      </c>
      <c r="AT134" s="232" t="s">
        <v>146</v>
      </c>
      <c r="AU134" s="232" t="s">
        <v>87</v>
      </c>
      <c r="AY134" s="18" t="s">
        <v>143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21</v>
      </c>
      <c r="BK134" s="233">
        <f>ROUND(I134*H134,1)</f>
        <v>0</v>
      </c>
      <c r="BL134" s="18" t="s">
        <v>1439</v>
      </c>
      <c r="BM134" s="232" t="s">
        <v>1459</v>
      </c>
    </row>
    <row r="135" s="2" customFormat="1" ht="6.96" customHeight="1">
      <c r="A135" s="39"/>
      <c r="B135" s="67"/>
      <c r="C135" s="68"/>
      <c r="D135" s="68"/>
      <c r="E135" s="68"/>
      <c r="F135" s="68"/>
      <c r="G135" s="68"/>
      <c r="H135" s="68"/>
      <c r="I135" s="68"/>
      <c r="J135" s="68"/>
      <c r="K135" s="68"/>
      <c r="L135" s="45"/>
      <c r="M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</sheetData>
  <sheetProtection sheet="1" autoFilter="0" formatColumns="0" formatRows="0" objects="1" scenarios="1" spinCount="100000" saltValue="fR9Wyq5BWoMkW3sEdJadKwvIovHLnmkGvcjbYDi1P3EOmfoRNxLCJKIjxFBIRJNI1ZiI1cJfMGjA/faba6GXUA==" hashValue="FgASLznB2JsFMCEP3jIgzOdzAZsHBGHlQk964OOmbUB/kiVQC7/aRmz/ThQAIZ44Vkip1LlaBXcsqxoUqSxPUA==" algorithmName="SHA-512" password="CC35"/>
  <autoFilter ref="C121:K13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DESKTOP-23SI5PP\Alessi</dc:creator>
  <cp:lastModifiedBy>DESKTOP-23SI5PP\Alessi</cp:lastModifiedBy>
  <dcterms:created xsi:type="dcterms:W3CDTF">2022-05-16T19:20:24Z</dcterms:created>
  <dcterms:modified xsi:type="dcterms:W3CDTF">2022-05-16T19:20:32Z</dcterms:modified>
</cp:coreProperties>
</file>